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VERSIGHT\TMFiles\Committee Files\First Steps to School Readiness, S.C\"/>
    </mc:Choice>
  </mc:AlternateContent>
  <bookViews>
    <workbookView xWindow="0" yWindow="0" windowWidth="28800" windowHeight="12480"/>
  </bookViews>
  <sheets>
    <sheet name="Sheet1" sheetId="1" r:id="rId1"/>
    <sheet name="Factor A - Population" sheetId="4" r:id="rId2"/>
    <sheet name="Factor B - Free &amp; Reduce" sheetId="3" r:id="rId3"/>
    <sheet name="Factor C - Income" sheetId="13" r:id="rId4"/>
    <sheet name="Factor D.2 - Overage" sheetId="17" r:id="rId5"/>
    <sheet name="Factor D.3 - Below PACT Lang." sheetId="18" r:id="rId6"/>
    <sheet name="Factor D.4 - Below PACT Math" sheetId="6" r:id="rId7"/>
    <sheet name="Factor D.5 - Low Birthweight" sheetId="19" r:id="rId8"/>
    <sheet name="Factor D.6 - Mother &lt; HS Ed." sheetId="15" r:id="rId9"/>
  </sheets>
  <definedNames>
    <definedName name="_xlnm.Print_Area" localSheetId="1">'Factor A - Population'!$A$1:$D$55</definedName>
    <definedName name="_xlnm.Print_Area" localSheetId="2">'Factor B - Free &amp; Reduce'!$A$1:$D$55</definedName>
    <definedName name="_xlnm.Print_Area" localSheetId="3">'Factor C - Income'!$A$2:$E$55</definedName>
    <definedName name="_xlnm.Print_Area" localSheetId="6">'Factor D.4 - Below PACT Math'!#REF!</definedName>
    <definedName name="_xlnm.Print_Area" localSheetId="0">Sheet1!$R$37:$U$94</definedName>
  </definedNames>
  <calcPr calcId="152511"/>
</workbook>
</file>

<file path=xl/calcChain.xml><?xml version="1.0" encoding="utf-8"?>
<calcChain xmlns="http://schemas.openxmlformats.org/spreadsheetml/2006/main">
  <c r="D9" i="13" l="1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P94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H319" i="1"/>
  <c r="K104" i="1" s="1"/>
  <c r="K103" i="1"/>
  <c r="K105" i="1"/>
  <c r="K107" i="1"/>
  <c r="K109" i="1"/>
  <c r="K111" i="1"/>
  <c r="K113" i="1"/>
  <c r="K115" i="1"/>
  <c r="K117" i="1"/>
  <c r="K119" i="1"/>
  <c r="K121" i="1"/>
  <c r="K123" i="1"/>
  <c r="K125" i="1"/>
  <c r="K127" i="1"/>
  <c r="K129" i="1"/>
  <c r="K131" i="1"/>
  <c r="K133" i="1"/>
  <c r="K135" i="1"/>
  <c r="K137" i="1"/>
  <c r="K139" i="1"/>
  <c r="K141" i="1"/>
  <c r="K143" i="1"/>
  <c r="K145" i="1"/>
  <c r="K147" i="1"/>
  <c r="B319" i="1"/>
  <c r="J104" i="1" s="1"/>
  <c r="J103" i="1"/>
  <c r="J105" i="1"/>
  <c r="J107" i="1"/>
  <c r="J109" i="1"/>
  <c r="J111" i="1"/>
  <c r="J113" i="1"/>
  <c r="J115" i="1"/>
  <c r="J117" i="1"/>
  <c r="J119" i="1"/>
  <c r="J121" i="1"/>
  <c r="J123" i="1"/>
  <c r="J125" i="1"/>
  <c r="J127" i="1"/>
  <c r="J129" i="1"/>
  <c r="J131" i="1"/>
  <c r="J133" i="1"/>
  <c r="J135" i="1"/>
  <c r="J137" i="1"/>
  <c r="J139" i="1"/>
  <c r="J141" i="1"/>
  <c r="J143" i="1"/>
  <c r="J145" i="1"/>
  <c r="J147" i="1"/>
  <c r="H374" i="1"/>
  <c r="I104" i="1" s="1"/>
  <c r="I103" i="1"/>
  <c r="I105" i="1"/>
  <c r="I107" i="1"/>
  <c r="I109" i="1"/>
  <c r="I111" i="1"/>
  <c r="I113" i="1"/>
  <c r="I115" i="1"/>
  <c r="I117" i="1"/>
  <c r="I119" i="1"/>
  <c r="I121" i="1"/>
  <c r="I123" i="1"/>
  <c r="I125" i="1"/>
  <c r="I127" i="1"/>
  <c r="I129" i="1"/>
  <c r="I131" i="1"/>
  <c r="I133" i="1"/>
  <c r="I135" i="1"/>
  <c r="I137" i="1"/>
  <c r="I139" i="1"/>
  <c r="I141" i="1"/>
  <c r="I143" i="1"/>
  <c r="I145" i="1"/>
  <c r="I147" i="1"/>
  <c r="B374" i="1"/>
  <c r="H105" i="1" s="1"/>
  <c r="H109" i="1"/>
  <c r="H113" i="1"/>
  <c r="H59" i="1" s="1"/>
  <c r="H121" i="1"/>
  <c r="H123" i="1"/>
  <c r="H131" i="1"/>
  <c r="H133" i="1"/>
  <c r="H141" i="1"/>
  <c r="H145" i="1"/>
  <c r="H258" i="1"/>
  <c r="G105" i="1"/>
  <c r="G107" i="1"/>
  <c r="G109" i="1"/>
  <c r="G113" i="1"/>
  <c r="G115" i="1"/>
  <c r="G117" i="1"/>
  <c r="G121" i="1"/>
  <c r="G123" i="1"/>
  <c r="G125" i="1"/>
  <c r="G129" i="1"/>
  <c r="G131" i="1"/>
  <c r="G133" i="1"/>
  <c r="G137" i="1"/>
  <c r="G139" i="1"/>
  <c r="G141" i="1"/>
  <c r="G145" i="1"/>
  <c r="G147" i="1"/>
  <c r="F148" i="1"/>
  <c r="C148" i="1"/>
  <c r="B102" i="1"/>
  <c r="B148" i="1" s="1"/>
  <c r="B103" i="1"/>
  <c r="B104" i="1"/>
  <c r="B105" i="1"/>
  <c r="B106" i="1"/>
  <c r="B107" i="1"/>
  <c r="B108" i="1"/>
  <c r="B109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6" i="1"/>
  <c r="B134" i="1"/>
  <c r="B135" i="1"/>
  <c r="B137" i="1"/>
  <c r="B138" i="1"/>
  <c r="B139" i="1"/>
  <c r="B140" i="1"/>
  <c r="B141" i="1"/>
  <c r="B142" i="1"/>
  <c r="B143" i="1"/>
  <c r="B144" i="1"/>
  <c r="B145" i="1"/>
  <c r="B146" i="1"/>
  <c r="B147" i="1"/>
  <c r="B110" i="1"/>
  <c r="B35" i="1"/>
  <c r="I5" i="1"/>
  <c r="C31" i="1" s="1"/>
  <c r="C35" i="1"/>
  <c r="D35" i="1"/>
  <c r="D38" i="1"/>
  <c r="E35" i="1"/>
  <c r="G35" i="1"/>
  <c r="H35" i="1"/>
  <c r="H38" i="1" s="1"/>
  <c r="I35" i="1"/>
  <c r="J35" i="1"/>
  <c r="K35" i="1"/>
  <c r="K38" i="1" s="1"/>
  <c r="M48" i="1"/>
  <c r="I18" i="1"/>
  <c r="L30" i="1"/>
  <c r="M30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94" i="1" s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T93" i="1"/>
  <c r="T92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B55" i="19"/>
  <c r="D9" i="19" s="1"/>
  <c r="D10" i="19"/>
  <c r="D11" i="19"/>
  <c r="D12" i="19"/>
  <c r="D14" i="19"/>
  <c r="D15" i="19"/>
  <c r="D16" i="19"/>
  <c r="D18" i="19"/>
  <c r="D19" i="19"/>
  <c r="D20" i="19"/>
  <c r="D22" i="19"/>
  <c r="D23" i="19"/>
  <c r="D24" i="19"/>
  <c r="D26" i="19"/>
  <c r="D27" i="19"/>
  <c r="D28" i="19"/>
  <c r="D30" i="19"/>
  <c r="D31" i="19"/>
  <c r="D32" i="19"/>
  <c r="D34" i="19"/>
  <c r="D35" i="19"/>
  <c r="D36" i="19"/>
  <c r="D38" i="19"/>
  <c r="D39" i="19"/>
  <c r="D40" i="19"/>
  <c r="D42" i="19"/>
  <c r="D43" i="19"/>
  <c r="D44" i="19"/>
  <c r="D46" i="19"/>
  <c r="D47" i="19"/>
  <c r="D48" i="19"/>
  <c r="D50" i="19"/>
  <c r="D51" i="19"/>
  <c r="D52" i="19"/>
  <c r="D54" i="19"/>
  <c r="C55" i="19"/>
  <c r="B55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C55" i="18"/>
  <c r="B55" i="17"/>
  <c r="D9" i="17" s="1"/>
  <c r="D10" i="17"/>
  <c r="D13" i="17"/>
  <c r="D16" i="17"/>
  <c r="D18" i="17"/>
  <c r="D21" i="17"/>
  <c r="D24" i="17"/>
  <c r="D26" i="17"/>
  <c r="D29" i="17"/>
  <c r="D32" i="17"/>
  <c r="D34" i="17"/>
  <c r="D37" i="17"/>
  <c r="D40" i="17"/>
  <c r="D42" i="17"/>
  <c r="D45" i="17"/>
  <c r="D48" i="17"/>
  <c r="D50" i="17"/>
  <c r="D53" i="17"/>
  <c r="C55" i="17"/>
  <c r="B55" i="15"/>
  <c r="D51" i="15" s="1"/>
  <c r="D18" i="15"/>
  <c r="D12" i="15"/>
  <c r="C55" i="15"/>
  <c r="B55" i="6"/>
  <c r="D52" i="6" s="1"/>
  <c r="D53" i="6"/>
  <c r="D51" i="6"/>
  <c r="D49" i="6"/>
  <c r="D48" i="6"/>
  <c r="D45" i="6"/>
  <c r="D44" i="6"/>
  <c r="D43" i="6"/>
  <c r="D40" i="6"/>
  <c r="D39" i="6"/>
  <c r="D37" i="6"/>
  <c r="D35" i="6"/>
  <c r="D33" i="6"/>
  <c r="D32" i="6"/>
  <c r="D29" i="6"/>
  <c r="D28" i="6"/>
  <c r="D27" i="6"/>
  <c r="D24" i="6"/>
  <c r="D23" i="6"/>
  <c r="D21" i="6"/>
  <c r="D19" i="6"/>
  <c r="D17" i="6"/>
  <c r="D16" i="6"/>
  <c r="D13" i="6"/>
  <c r="D12" i="6"/>
  <c r="D11" i="6"/>
  <c r="C55" i="6"/>
  <c r="D55" i="3"/>
  <c r="C55" i="3"/>
  <c r="B55" i="3"/>
  <c r="D55" i="4"/>
  <c r="C55" i="4"/>
  <c r="B55" i="4"/>
  <c r="C319" i="1"/>
  <c r="D20" i="1"/>
  <c r="D18" i="1"/>
  <c r="C203" i="1"/>
  <c r="C374" i="1"/>
  <c r="I374" i="1"/>
  <c r="I319" i="1"/>
  <c r="I258" i="1"/>
  <c r="I203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319" i="1" s="1"/>
  <c r="J273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58" i="1" s="1"/>
  <c r="T94" i="1"/>
  <c r="J328" i="1"/>
  <c r="J374" i="1" s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273" i="1"/>
  <c r="D319" i="1" s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H203" i="1"/>
  <c r="J203" i="1"/>
  <c r="B203" i="1"/>
  <c r="D203" i="1"/>
  <c r="O30" i="1"/>
  <c r="M33" i="1"/>
  <c r="D22" i="1"/>
  <c r="I16" i="1"/>
  <c r="I15" i="1"/>
  <c r="I14" i="1"/>
  <c r="I13" i="1"/>
  <c r="I12" i="1"/>
  <c r="I11" i="1"/>
  <c r="I10" i="1"/>
  <c r="I9" i="1"/>
  <c r="I8" i="1"/>
  <c r="D374" i="1"/>
  <c r="D28" i="15" l="1"/>
  <c r="D39" i="15"/>
  <c r="D50" i="15"/>
  <c r="K51" i="1"/>
  <c r="K55" i="1"/>
  <c r="K59" i="1"/>
  <c r="K63" i="1"/>
  <c r="K67" i="1"/>
  <c r="K71" i="1"/>
  <c r="K75" i="1"/>
  <c r="K49" i="1"/>
  <c r="K53" i="1"/>
  <c r="K57" i="1"/>
  <c r="K61" i="1"/>
  <c r="K65" i="1"/>
  <c r="K69" i="1"/>
  <c r="K73" i="1"/>
  <c r="K77" i="1"/>
  <c r="K81" i="1"/>
  <c r="K89" i="1"/>
  <c r="G93" i="1"/>
  <c r="G71" i="1"/>
  <c r="G51" i="1"/>
  <c r="D9" i="6"/>
  <c r="D15" i="6"/>
  <c r="D20" i="6"/>
  <c r="D25" i="6"/>
  <c r="D31" i="6"/>
  <c r="D36" i="6"/>
  <c r="D41" i="6"/>
  <c r="D47" i="6"/>
  <c r="D14" i="15"/>
  <c r="D19" i="15"/>
  <c r="D24" i="15"/>
  <c r="D30" i="15"/>
  <c r="D35" i="15"/>
  <c r="D40" i="15"/>
  <c r="D46" i="15"/>
  <c r="D52" i="17"/>
  <c r="D46" i="17"/>
  <c r="D41" i="17"/>
  <c r="D36" i="17"/>
  <c r="D30" i="17"/>
  <c r="D25" i="17"/>
  <c r="D20" i="17"/>
  <c r="D14" i="17"/>
  <c r="D53" i="15"/>
  <c r="D49" i="15"/>
  <c r="D45" i="15"/>
  <c r="D41" i="15"/>
  <c r="D37" i="15"/>
  <c r="D33" i="15"/>
  <c r="D29" i="15"/>
  <c r="D25" i="15"/>
  <c r="D21" i="15"/>
  <c r="D17" i="15"/>
  <c r="D13" i="15"/>
  <c r="D9" i="15"/>
  <c r="D10" i="15"/>
  <c r="D15" i="15"/>
  <c r="D20" i="15"/>
  <c r="D26" i="15"/>
  <c r="D31" i="15"/>
  <c r="D36" i="15"/>
  <c r="D42" i="15"/>
  <c r="D47" i="15"/>
  <c r="D52" i="15"/>
  <c r="D11" i="17"/>
  <c r="D55" i="17" s="1"/>
  <c r="D15" i="17"/>
  <c r="D19" i="17"/>
  <c r="D23" i="17"/>
  <c r="D27" i="17"/>
  <c r="D31" i="17"/>
  <c r="D35" i="17"/>
  <c r="D39" i="17"/>
  <c r="D43" i="17"/>
  <c r="D47" i="17"/>
  <c r="D51" i="17"/>
  <c r="D23" i="15"/>
  <c r="D34" i="15"/>
  <c r="D44" i="15"/>
  <c r="D54" i="6"/>
  <c r="D50" i="6"/>
  <c r="D46" i="6"/>
  <c r="D42" i="6"/>
  <c r="D38" i="6"/>
  <c r="D34" i="6"/>
  <c r="D30" i="6"/>
  <c r="D26" i="6"/>
  <c r="D22" i="6"/>
  <c r="D18" i="6"/>
  <c r="D14" i="6"/>
  <c r="D10" i="6"/>
  <c r="D11" i="15"/>
  <c r="D16" i="15"/>
  <c r="D22" i="15"/>
  <c r="D27" i="15"/>
  <c r="D32" i="15"/>
  <c r="D38" i="15"/>
  <c r="D43" i="15"/>
  <c r="D48" i="15"/>
  <c r="D54" i="15"/>
  <c r="D54" i="17"/>
  <c r="D49" i="17"/>
  <c r="D44" i="17"/>
  <c r="D38" i="17"/>
  <c r="D33" i="17"/>
  <c r="D28" i="17"/>
  <c r="D22" i="17"/>
  <c r="D17" i="17"/>
  <c r="D12" i="17"/>
  <c r="K91" i="1"/>
  <c r="K87" i="1"/>
  <c r="K83" i="1"/>
  <c r="K79" i="1"/>
  <c r="H69" i="1"/>
  <c r="H77" i="1"/>
  <c r="H79" i="1"/>
  <c r="H87" i="1"/>
  <c r="H91" i="1"/>
  <c r="I93" i="1"/>
  <c r="I77" i="1"/>
  <c r="D53" i="19"/>
  <c r="D49" i="19"/>
  <c r="D45" i="19"/>
  <c r="D41" i="19"/>
  <c r="D37" i="19"/>
  <c r="D33" i="19"/>
  <c r="D29" i="19"/>
  <c r="D25" i="19"/>
  <c r="D21" i="19"/>
  <c r="D17" i="19"/>
  <c r="D13" i="19"/>
  <c r="J38" i="1"/>
  <c r="G38" i="1"/>
  <c r="C38" i="1"/>
  <c r="H55" i="1"/>
  <c r="I38" i="1"/>
  <c r="I69" i="1" s="1"/>
  <c r="B38" i="1"/>
  <c r="B69" i="1" s="1"/>
  <c r="H51" i="1"/>
  <c r="J50" i="1"/>
  <c r="G53" i="1"/>
  <c r="H67" i="1"/>
  <c r="J69" i="1"/>
  <c r="J53" i="1"/>
  <c r="K93" i="1"/>
  <c r="K85" i="1"/>
  <c r="B50" i="1"/>
  <c r="G104" i="1"/>
  <c r="G50" i="1" s="1"/>
  <c r="G108" i="1"/>
  <c r="G54" i="1" s="1"/>
  <c r="G112" i="1"/>
  <c r="G58" i="1" s="1"/>
  <c r="G116" i="1"/>
  <c r="G62" i="1" s="1"/>
  <c r="G120" i="1"/>
  <c r="G66" i="1" s="1"/>
  <c r="G124" i="1"/>
  <c r="G70" i="1" s="1"/>
  <c r="G128" i="1"/>
  <c r="G74" i="1" s="1"/>
  <c r="G132" i="1"/>
  <c r="G78" i="1" s="1"/>
  <c r="G136" i="1"/>
  <c r="G82" i="1" s="1"/>
  <c r="G140" i="1"/>
  <c r="G86" i="1" s="1"/>
  <c r="G144" i="1"/>
  <c r="G90" i="1" s="1"/>
  <c r="G102" i="1"/>
  <c r="G106" i="1"/>
  <c r="G52" i="1" s="1"/>
  <c r="G110" i="1"/>
  <c r="G56" i="1" s="1"/>
  <c r="G114" i="1"/>
  <c r="G60" i="1" s="1"/>
  <c r="G118" i="1"/>
  <c r="G64" i="1" s="1"/>
  <c r="G122" i="1"/>
  <c r="G68" i="1" s="1"/>
  <c r="G126" i="1"/>
  <c r="G72" i="1" s="1"/>
  <c r="G130" i="1"/>
  <c r="G76" i="1" s="1"/>
  <c r="G134" i="1"/>
  <c r="G80" i="1" s="1"/>
  <c r="G138" i="1"/>
  <c r="G84" i="1" s="1"/>
  <c r="G142" i="1"/>
  <c r="G88" i="1" s="1"/>
  <c r="G146" i="1"/>
  <c r="G92" i="1" s="1"/>
  <c r="G103" i="1"/>
  <c r="G49" i="1" s="1"/>
  <c r="G111" i="1"/>
  <c r="G57" i="1" s="1"/>
  <c r="G119" i="1"/>
  <c r="G65" i="1" s="1"/>
  <c r="G127" i="1"/>
  <c r="G73" i="1" s="1"/>
  <c r="G135" i="1"/>
  <c r="G81" i="1" s="1"/>
  <c r="G143" i="1"/>
  <c r="G89" i="1" s="1"/>
  <c r="H139" i="1"/>
  <c r="H85" i="1" s="1"/>
  <c r="H129" i="1"/>
  <c r="H75" i="1" s="1"/>
  <c r="H117" i="1"/>
  <c r="H63" i="1" s="1"/>
  <c r="H107" i="1"/>
  <c r="H53" i="1" s="1"/>
  <c r="E52" i="13"/>
  <c r="E48" i="13"/>
  <c r="E44" i="13"/>
  <c r="E36" i="13"/>
  <c r="E32" i="13"/>
  <c r="E28" i="13"/>
  <c r="E20" i="13"/>
  <c r="E16" i="13"/>
  <c r="E12" i="13"/>
  <c r="E38" i="1"/>
  <c r="B66" i="1"/>
  <c r="B58" i="1"/>
  <c r="H147" i="1"/>
  <c r="H93" i="1" s="1"/>
  <c r="H137" i="1"/>
  <c r="H83" i="1" s="1"/>
  <c r="H125" i="1"/>
  <c r="H71" i="1" s="1"/>
  <c r="H115" i="1"/>
  <c r="H61" i="1" s="1"/>
  <c r="I20" i="1"/>
  <c r="N30" i="1" s="1"/>
  <c r="N35" i="1" s="1"/>
  <c r="B48" i="1"/>
  <c r="H104" i="1"/>
  <c r="H50" i="1" s="1"/>
  <c r="H108" i="1"/>
  <c r="H54" i="1" s="1"/>
  <c r="H112" i="1"/>
  <c r="H58" i="1" s="1"/>
  <c r="H116" i="1"/>
  <c r="H62" i="1" s="1"/>
  <c r="H120" i="1"/>
  <c r="H66" i="1" s="1"/>
  <c r="H124" i="1"/>
  <c r="H70" i="1" s="1"/>
  <c r="H128" i="1"/>
  <c r="H74" i="1" s="1"/>
  <c r="H132" i="1"/>
  <c r="H78" i="1" s="1"/>
  <c r="H136" i="1"/>
  <c r="H82" i="1" s="1"/>
  <c r="H140" i="1"/>
  <c r="H86" i="1" s="1"/>
  <c r="H144" i="1"/>
  <c r="H90" i="1" s="1"/>
  <c r="H102" i="1"/>
  <c r="H106" i="1"/>
  <c r="H52" i="1" s="1"/>
  <c r="H110" i="1"/>
  <c r="H56" i="1" s="1"/>
  <c r="H114" i="1"/>
  <c r="H60" i="1" s="1"/>
  <c r="H118" i="1"/>
  <c r="H64" i="1" s="1"/>
  <c r="H122" i="1"/>
  <c r="H68" i="1" s="1"/>
  <c r="H126" i="1"/>
  <c r="H72" i="1" s="1"/>
  <c r="H130" i="1"/>
  <c r="H76" i="1" s="1"/>
  <c r="H134" i="1"/>
  <c r="H80" i="1" s="1"/>
  <c r="H138" i="1"/>
  <c r="H84" i="1" s="1"/>
  <c r="H142" i="1"/>
  <c r="H88" i="1" s="1"/>
  <c r="H146" i="1"/>
  <c r="H92" i="1" s="1"/>
  <c r="H103" i="1"/>
  <c r="H49" i="1" s="1"/>
  <c r="H111" i="1"/>
  <c r="H57" i="1" s="1"/>
  <c r="H119" i="1"/>
  <c r="H65" i="1" s="1"/>
  <c r="H127" i="1"/>
  <c r="H73" i="1" s="1"/>
  <c r="H135" i="1"/>
  <c r="H81" i="1" s="1"/>
  <c r="H143" i="1"/>
  <c r="H89" i="1" s="1"/>
  <c r="K50" i="1"/>
  <c r="E50" i="13"/>
  <c r="E46" i="13"/>
  <c r="E42" i="13"/>
  <c r="E34" i="13"/>
  <c r="E30" i="13"/>
  <c r="E26" i="13"/>
  <c r="E18" i="13"/>
  <c r="E14" i="13"/>
  <c r="E10" i="13"/>
  <c r="D264" i="1"/>
  <c r="D112" i="1" s="1"/>
  <c r="D58" i="1" s="1"/>
  <c r="D55" i="13"/>
  <c r="I146" i="1"/>
  <c r="I92" i="1" s="1"/>
  <c r="I142" i="1"/>
  <c r="I88" i="1" s="1"/>
  <c r="I138" i="1"/>
  <c r="I84" i="1" s="1"/>
  <c r="I134" i="1"/>
  <c r="I80" i="1" s="1"/>
  <c r="I130" i="1"/>
  <c r="I76" i="1" s="1"/>
  <c r="I126" i="1"/>
  <c r="I72" i="1" s="1"/>
  <c r="I122" i="1"/>
  <c r="I68" i="1" s="1"/>
  <c r="I118" i="1"/>
  <c r="I64" i="1" s="1"/>
  <c r="I114" i="1"/>
  <c r="I60" i="1" s="1"/>
  <c r="I110" i="1"/>
  <c r="I56" i="1" s="1"/>
  <c r="I106" i="1"/>
  <c r="I52" i="1" s="1"/>
  <c r="I102" i="1"/>
  <c r="J146" i="1"/>
  <c r="J92" i="1" s="1"/>
  <c r="J142" i="1"/>
  <c r="J88" i="1" s="1"/>
  <c r="J138" i="1"/>
  <c r="J84" i="1" s="1"/>
  <c r="J134" i="1"/>
  <c r="J130" i="1"/>
  <c r="J76" i="1" s="1"/>
  <c r="J126" i="1"/>
  <c r="J72" i="1" s="1"/>
  <c r="J122" i="1"/>
  <c r="J68" i="1" s="1"/>
  <c r="J118" i="1"/>
  <c r="J114" i="1"/>
  <c r="J60" i="1" s="1"/>
  <c r="J110" i="1"/>
  <c r="J56" i="1" s="1"/>
  <c r="J106" i="1"/>
  <c r="J52" i="1" s="1"/>
  <c r="J102" i="1"/>
  <c r="K146" i="1"/>
  <c r="K92" i="1" s="1"/>
  <c r="K142" i="1"/>
  <c r="K88" i="1" s="1"/>
  <c r="K138" i="1"/>
  <c r="K84" i="1" s="1"/>
  <c r="K134" i="1"/>
  <c r="K80" i="1" s="1"/>
  <c r="K130" i="1"/>
  <c r="K76" i="1" s="1"/>
  <c r="K126" i="1"/>
  <c r="K72" i="1" s="1"/>
  <c r="K122" i="1"/>
  <c r="K68" i="1" s="1"/>
  <c r="K118" i="1"/>
  <c r="K64" i="1" s="1"/>
  <c r="K114" i="1"/>
  <c r="K60" i="1" s="1"/>
  <c r="K110" i="1"/>
  <c r="K56" i="1" s="1"/>
  <c r="K106" i="1"/>
  <c r="K52" i="1" s="1"/>
  <c r="K102" i="1"/>
  <c r="I144" i="1"/>
  <c r="I90" i="1" s="1"/>
  <c r="I140" i="1"/>
  <c r="I86" i="1" s="1"/>
  <c r="I136" i="1"/>
  <c r="I82" i="1" s="1"/>
  <c r="I132" i="1"/>
  <c r="I78" i="1" s="1"/>
  <c r="I128" i="1"/>
  <c r="I74" i="1" s="1"/>
  <c r="I124" i="1"/>
  <c r="I70" i="1" s="1"/>
  <c r="I120" i="1"/>
  <c r="I66" i="1" s="1"/>
  <c r="I116" i="1"/>
  <c r="I62" i="1" s="1"/>
  <c r="I112" i="1"/>
  <c r="I58" i="1" s="1"/>
  <c r="I108" i="1"/>
  <c r="I54" i="1" s="1"/>
  <c r="J144" i="1"/>
  <c r="J90" i="1" s="1"/>
  <c r="J140" i="1"/>
  <c r="J86" i="1" s="1"/>
  <c r="J136" i="1"/>
  <c r="J82" i="1" s="1"/>
  <c r="J132" i="1"/>
  <c r="J78" i="1" s="1"/>
  <c r="J128" i="1"/>
  <c r="J74" i="1" s="1"/>
  <c r="J124" i="1"/>
  <c r="J70" i="1" s="1"/>
  <c r="J120" i="1"/>
  <c r="J66" i="1" s="1"/>
  <c r="J116" i="1"/>
  <c r="J62" i="1" s="1"/>
  <c r="J112" i="1"/>
  <c r="J58" i="1" s="1"/>
  <c r="J108" i="1"/>
  <c r="J54" i="1" s="1"/>
  <c r="K144" i="1"/>
  <c r="K90" i="1" s="1"/>
  <c r="K140" i="1"/>
  <c r="K86" i="1" s="1"/>
  <c r="K136" i="1"/>
  <c r="K82" i="1" s="1"/>
  <c r="K132" i="1"/>
  <c r="K78" i="1" s="1"/>
  <c r="K128" i="1"/>
  <c r="K74" i="1" s="1"/>
  <c r="K124" i="1"/>
  <c r="K70" i="1" s="1"/>
  <c r="K120" i="1"/>
  <c r="K66" i="1" s="1"/>
  <c r="K116" i="1"/>
  <c r="K62" i="1" s="1"/>
  <c r="K112" i="1"/>
  <c r="K58" i="1" s="1"/>
  <c r="K108" i="1"/>
  <c r="K54" i="1" s="1"/>
  <c r="D136" i="1" l="1"/>
  <c r="D82" i="1" s="1"/>
  <c r="C49" i="1"/>
  <c r="C53" i="1"/>
  <c r="C57" i="1"/>
  <c r="C61" i="1"/>
  <c r="C65" i="1"/>
  <c r="C70" i="1"/>
  <c r="C74" i="1"/>
  <c r="C48" i="1"/>
  <c r="C50" i="1"/>
  <c r="L50" i="1" s="1"/>
  <c r="C52" i="1"/>
  <c r="C54" i="1"/>
  <c r="C56" i="1"/>
  <c r="C58" i="1"/>
  <c r="L58" i="1" s="1"/>
  <c r="C60" i="1"/>
  <c r="C62" i="1"/>
  <c r="C64" i="1"/>
  <c r="C66" i="1"/>
  <c r="L66" i="1" s="1"/>
  <c r="C71" i="1"/>
  <c r="C68" i="1"/>
  <c r="C72" i="1"/>
  <c r="C76" i="1"/>
  <c r="C80" i="1"/>
  <c r="C84" i="1"/>
  <c r="C88" i="1"/>
  <c r="C92" i="1"/>
  <c r="C51" i="1"/>
  <c r="C59" i="1"/>
  <c r="C67" i="1"/>
  <c r="C78" i="1"/>
  <c r="C82" i="1"/>
  <c r="C86" i="1"/>
  <c r="C90" i="1"/>
  <c r="C75" i="1"/>
  <c r="C55" i="1"/>
  <c r="C63" i="1"/>
  <c r="C77" i="1"/>
  <c r="C79" i="1"/>
  <c r="C81" i="1"/>
  <c r="C83" i="1"/>
  <c r="C85" i="1"/>
  <c r="C87" i="1"/>
  <c r="C89" i="1"/>
  <c r="C91" i="1"/>
  <c r="C93" i="1"/>
  <c r="C69" i="1"/>
  <c r="L69" i="1" s="1"/>
  <c r="C73" i="1"/>
  <c r="K148" i="1"/>
  <c r="K48" i="1"/>
  <c r="K94" i="1" s="1"/>
  <c r="J148" i="1"/>
  <c r="J48" i="1"/>
  <c r="J64" i="1"/>
  <c r="J80" i="1"/>
  <c r="I148" i="1"/>
  <c r="I48" i="1"/>
  <c r="E53" i="13"/>
  <c r="E49" i="13"/>
  <c r="E45" i="13"/>
  <c r="E41" i="13"/>
  <c r="E37" i="13"/>
  <c r="E33" i="13"/>
  <c r="E29" i="13"/>
  <c r="E25" i="13"/>
  <c r="E21" i="13"/>
  <c r="E17" i="13"/>
  <c r="E13" i="13"/>
  <c r="E9" i="13"/>
  <c r="E55" i="13"/>
  <c r="E39" i="13"/>
  <c r="E23" i="13"/>
  <c r="E51" i="13"/>
  <c r="E35" i="13"/>
  <c r="E19" i="13"/>
  <c r="E47" i="13"/>
  <c r="E31" i="13"/>
  <c r="E15" i="13"/>
  <c r="E43" i="13"/>
  <c r="E27" i="13"/>
  <c r="E11" i="13"/>
  <c r="D132" i="1"/>
  <c r="D78" i="1" s="1"/>
  <c r="D116" i="1"/>
  <c r="D62" i="1" s="1"/>
  <c r="D104" i="1"/>
  <c r="D50" i="1" s="1"/>
  <c r="E22" i="13"/>
  <c r="E38" i="13"/>
  <c r="E54" i="13"/>
  <c r="N82" i="1"/>
  <c r="N53" i="1"/>
  <c r="E51" i="1"/>
  <c r="E55" i="1"/>
  <c r="E59" i="1"/>
  <c r="E63" i="1"/>
  <c r="E67" i="1"/>
  <c r="E68" i="1"/>
  <c r="E72" i="1"/>
  <c r="E49" i="1"/>
  <c r="E53" i="1"/>
  <c r="E57" i="1"/>
  <c r="E61" i="1"/>
  <c r="E65" i="1"/>
  <c r="E69" i="1"/>
  <c r="E48" i="1"/>
  <c r="E52" i="1"/>
  <c r="E56" i="1"/>
  <c r="E60" i="1"/>
  <c r="E64" i="1"/>
  <c r="E70" i="1"/>
  <c r="E74" i="1"/>
  <c r="E78" i="1"/>
  <c r="E82" i="1"/>
  <c r="E86" i="1"/>
  <c r="E90" i="1"/>
  <c r="E71" i="1"/>
  <c r="E73" i="1"/>
  <c r="E77" i="1"/>
  <c r="E81" i="1"/>
  <c r="E85" i="1"/>
  <c r="E89" i="1"/>
  <c r="E93" i="1"/>
  <c r="E50" i="1"/>
  <c r="E58" i="1"/>
  <c r="E66" i="1"/>
  <c r="E75" i="1"/>
  <c r="E76" i="1"/>
  <c r="E80" i="1"/>
  <c r="E84" i="1"/>
  <c r="E88" i="1"/>
  <c r="E92" i="1"/>
  <c r="E62" i="1"/>
  <c r="E54" i="1"/>
  <c r="E79" i="1"/>
  <c r="E83" i="1"/>
  <c r="E87" i="1"/>
  <c r="E91" i="1"/>
  <c r="E24" i="13"/>
  <c r="E40" i="13"/>
  <c r="G75" i="1"/>
  <c r="G55" i="1"/>
  <c r="G59" i="1"/>
  <c r="G63" i="1"/>
  <c r="G67" i="1"/>
  <c r="G69" i="1"/>
  <c r="G77" i="1"/>
  <c r="G85" i="1"/>
  <c r="G79" i="1"/>
  <c r="G87" i="1"/>
  <c r="G91" i="1"/>
  <c r="D55" i="6"/>
  <c r="G83" i="1"/>
  <c r="D120" i="1"/>
  <c r="D66" i="1" s="1"/>
  <c r="H148" i="1"/>
  <c r="H48" i="1"/>
  <c r="H94" i="1" s="1"/>
  <c r="D144" i="1"/>
  <c r="D90" i="1" s="1"/>
  <c r="G148" i="1"/>
  <c r="G48" i="1"/>
  <c r="B52" i="1"/>
  <c r="B56" i="1"/>
  <c r="L56" i="1" s="1"/>
  <c r="B60" i="1"/>
  <c r="B64" i="1"/>
  <c r="B71" i="1"/>
  <c r="B75" i="1"/>
  <c r="L75" i="1" s="1"/>
  <c r="B68" i="1"/>
  <c r="B72" i="1"/>
  <c r="B51" i="1"/>
  <c r="B55" i="1"/>
  <c r="L55" i="1" s="1"/>
  <c r="B59" i="1"/>
  <c r="B63" i="1"/>
  <c r="B67" i="1"/>
  <c r="B81" i="1"/>
  <c r="B85" i="1"/>
  <c r="B89" i="1"/>
  <c r="B93" i="1"/>
  <c r="B76" i="1"/>
  <c r="B80" i="1"/>
  <c r="B84" i="1"/>
  <c r="B88" i="1"/>
  <c r="B92" i="1"/>
  <c r="L92" i="1" s="1"/>
  <c r="B49" i="1"/>
  <c r="B94" i="1" s="1"/>
  <c r="B57" i="1"/>
  <c r="B65" i="1"/>
  <c r="B79" i="1"/>
  <c r="B83" i="1"/>
  <c r="B87" i="1"/>
  <c r="B91" i="1"/>
  <c r="B74" i="1"/>
  <c r="B78" i="1"/>
  <c r="B82" i="1"/>
  <c r="L82" i="1" s="1"/>
  <c r="B86" i="1"/>
  <c r="B90" i="1"/>
  <c r="L90" i="1" s="1"/>
  <c r="N90" i="1" s="1"/>
  <c r="B53" i="1"/>
  <c r="L53" i="1" s="1"/>
  <c r="B70" i="1"/>
  <c r="B61" i="1"/>
  <c r="B73" i="1"/>
  <c r="L73" i="1" s="1"/>
  <c r="J51" i="1"/>
  <c r="J55" i="1"/>
  <c r="J59" i="1"/>
  <c r="J63" i="1"/>
  <c r="J67" i="1"/>
  <c r="J49" i="1"/>
  <c r="J57" i="1"/>
  <c r="J65" i="1"/>
  <c r="J75" i="1"/>
  <c r="J71" i="1"/>
  <c r="J73" i="1"/>
  <c r="J79" i="1"/>
  <c r="J83" i="1"/>
  <c r="J87" i="1"/>
  <c r="J91" i="1"/>
  <c r="J77" i="1"/>
  <c r="J81" i="1"/>
  <c r="J85" i="1"/>
  <c r="J89" i="1"/>
  <c r="J93" i="1"/>
  <c r="D102" i="1"/>
  <c r="D106" i="1"/>
  <c r="D52" i="1" s="1"/>
  <c r="D110" i="1"/>
  <c r="D56" i="1" s="1"/>
  <c r="D114" i="1"/>
  <c r="D60" i="1" s="1"/>
  <c r="D118" i="1"/>
  <c r="D64" i="1" s="1"/>
  <c r="D122" i="1"/>
  <c r="D68" i="1" s="1"/>
  <c r="D126" i="1"/>
  <c r="D72" i="1" s="1"/>
  <c r="D130" i="1"/>
  <c r="D76" i="1" s="1"/>
  <c r="D134" i="1"/>
  <c r="D80" i="1" s="1"/>
  <c r="D138" i="1"/>
  <c r="D84" i="1" s="1"/>
  <c r="D142" i="1"/>
  <c r="D88" i="1" s="1"/>
  <c r="D103" i="1"/>
  <c r="D49" i="1" s="1"/>
  <c r="D111" i="1"/>
  <c r="D57" i="1" s="1"/>
  <c r="D119" i="1"/>
  <c r="D65" i="1" s="1"/>
  <c r="D127" i="1"/>
  <c r="D73" i="1" s="1"/>
  <c r="D135" i="1"/>
  <c r="D81" i="1" s="1"/>
  <c r="D143" i="1"/>
  <c r="D89" i="1" s="1"/>
  <c r="D113" i="1"/>
  <c r="D59" i="1" s="1"/>
  <c r="D123" i="1"/>
  <c r="D69" i="1" s="1"/>
  <c r="D133" i="1"/>
  <c r="D79" i="1" s="1"/>
  <c r="D145" i="1"/>
  <c r="D91" i="1" s="1"/>
  <c r="D105" i="1"/>
  <c r="D51" i="1" s="1"/>
  <c r="D115" i="1"/>
  <c r="D61" i="1" s="1"/>
  <c r="D125" i="1"/>
  <c r="D71" i="1" s="1"/>
  <c r="D137" i="1"/>
  <c r="D83" i="1" s="1"/>
  <c r="D146" i="1"/>
  <c r="D92" i="1" s="1"/>
  <c r="D107" i="1"/>
  <c r="D53" i="1" s="1"/>
  <c r="D117" i="1"/>
  <c r="D63" i="1" s="1"/>
  <c r="D129" i="1"/>
  <c r="D75" i="1" s="1"/>
  <c r="D139" i="1"/>
  <c r="D85" i="1" s="1"/>
  <c r="D147" i="1"/>
  <c r="D93" i="1" s="1"/>
  <c r="D141" i="1"/>
  <c r="D87" i="1" s="1"/>
  <c r="D109" i="1"/>
  <c r="D55" i="1" s="1"/>
  <c r="D121" i="1"/>
  <c r="D67" i="1" s="1"/>
  <c r="E261" i="1"/>
  <c r="E257" i="1"/>
  <c r="E253" i="1"/>
  <c r="E249" i="1"/>
  <c r="E245" i="1"/>
  <c r="E241" i="1"/>
  <c r="E237" i="1"/>
  <c r="E233" i="1"/>
  <c r="E229" i="1"/>
  <c r="E225" i="1"/>
  <c r="E221" i="1"/>
  <c r="E258" i="1"/>
  <c r="E246" i="1"/>
  <c r="E234" i="1"/>
  <c r="E226" i="1"/>
  <c r="E218" i="1"/>
  <c r="D131" i="1"/>
  <c r="D77" i="1" s="1"/>
  <c r="E260" i="1"/>
  <c r="E256" i="1"/>
  <c r="E252" i="1"/>
  <c r="E248" i="1"/>
  <c r="E244" i="1"/>
  <c r="E240" i="1"/>
  <c r="E236" i="1"/>
  <c r="E232" i="1"/>
  <c r="E228" i="1"/>
  <c r="E224" i="1"/>
  <c r="E220" i="1"/>
  <c r="E262" i="1"/>
  <c r="E250" i="1"/>
  <c r="E238" i="1"/>
  <c r="E222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54" i="1"/>
  <c r="E242" i="1"/>
  <c r="E230" i="1"/>
  <c r="D128" i="1"/>
  <c r="D74" i="1" s="1"/>
  <c r="D140" i="1"/>
  <c r="D86" i="1" s="1"/>
  <c r="D124" i="1"/>
  <c r="D70" i="1" s="1"/>
  <c r="D108" i="1"/>
  <c r="D54" i="1" s="1"/>
  <c r="B62" i="1"/>
  <c r="L62" i="1" s="1"/>
  <c r="B54" i="1"/>
  <c r="L54" i="1" s="1"/>
  <c r="J61" i="1"/>
  <c r="I73" i="1"/>
  <c r="I50" i="1"/>
  <c r="I71" i="1"/>
  <c r="I75" i="1"/>
  <c r="I79" i="1"/>
  <c r="I83" i="1"/>
  <c r="I87" i="1"/>
  <c r="I91" i="1"/>
  <c r="I53" i="1"/>
  <c r="I61" i="1"/>
  <c r="I51" i="1"/>
  <c r="I59" i="1"/>
  <c r="I67" i="1"/>
  <c r="I49" i="1"/>
  <c r="I57" i="1"/>
  <c r="I65" i="1"/>
  <c r="I81" i="1"/>
  <c r="I89" i="1"/>
  <c r="I55" i="1"/>
  <c r="I63" i="1"/>
  <c r="B77" i="1"/>
  <c r="D55" i="19"/>
  <c r="I85" i="1"/>
  <c r="D55" i="15"/>
  <c r="G61" i="1"/>
  <c r="N69" i="1" l="1"/>
  <c r="O69" i="1" s="1"/>
  <c r="O66" i="1"/>
  <c r="N66" i="1"/>
  <c r="N58" i="1"/>
  <c r="O58" i="1" s="1"/>
  <c r="O50" i="1"/>
  <c r="N50" i="1"/>
  <c r="O55" i="1"/>
  <c r="L77" i="1"/>
  <c r="L61" i="1"/>
  <c r="L86" i="1"/>
  <c r="L91" i="1"/>
  <c r="L65" i="1"/>
  <c r="L88" i="1"/>
  <c r="L93" i="1"/>
  <c r="L67" i="1"/>
  <c r="L51" i="1"/>
  <c r="L71" i="1"/>
  <c r="L52" i="1"/>
  <c r="E94" i="1"/>
  <c r="N73" i="1"/>
  <c r="O73" i="1" s="1"/>
  <c r="C94" i="1"/>
  <c r="L74" i="1"/>
  <c r="L76" i="1"/>
  <c r="E264" i="1"/>
  <c r="L70" i="1"/>
  <c r="O82" i="1"/>
  <c r="L87" i="1"/>
  <c r="L57" i="1"/>
  <c r="L84" i="1"/>
  <c r="L89" i="1"/>
  <c r="L63" i="1"/>
  <c r="L72" i="1"/>
  <c r="L64" i="1"/>
  <c r="N92" i="1"/>
  <c r="O92" i="1" s="1"/>
  <c r="N56" i="1"/>
  <c r="O56" i="1" s="1"/>
  <c r="O90" i="1"/>
  <c r="L79" i="1"/>
  <c r="L81" i="1"/>
  <c r="O54" i="1"/>
  <c r="D148" i="1"/>
  <c r="D48" i="1"/>
  <c r="O53" i="1"/>
  <c r="L78" i="1"/>
  <c r="L83" i="1"/>
  <c r="L49" i="1"/>
  <c r="L80" i="1"/>
  <c r="L85" i="1"/>
  <c r="L59" i="1"/>
  <c r="L68" i="1"/>
  <c r="L60" i="1"/>
  <c r="G94" i="1"/>
  <c r="N75" i="1"/>
  <c r="O75" i="1" s="1"/>
  <c r="N62" i="1"/>
  <c r="O62" i="1" s="1"/>
  <c r="N54" i="1"/>
  <c r="N55" i="1"/>
  <c r="I94" i="1"/>
  <c r="J94" i="1"/>
  <c r="Q92" i="1" l="1"/>
  <c r="Q62" i="1"/>
  <c r="Q69" i="1"/>
  <c r="Q75" i="1"/>
  <c r="Q73" i="1"/>
  <c r="Q58" i="1"/>
  <c r="Q56" i="1"/>
  <c r="N64" i="1"/>
  <c r="O64" i="1" s="1"/>
  <c r="Q55" i="1"/>
  <c r="N85" i="1"/>
  <c r="O85" i="1" s="1"/>
  <c r="N57" i="1"/>
  <c r="O57" i="1" s="1"/>
  <c r="N86" i="1"/>
  <c r="O86" i="1" s="1"/>
  <c r="N59" i="1"/>
  <c r="O59" i="1" s="1"/>
  <c r="N83" i="1"/>
  <c r="O83" i="1" s="1"/>
  <c r="N79" i="1"/>
  <c r="O79" i="1" s="1"/>
  <c r="N84" i="1"/>
  <c r="O84" i="1" s="1"/>
  <c r="N70" i="1"/>
  <c r="O70" i="1" s="1"/>
  <c r="N74" i="1"/>
  <c r="O74" i="1" s="1"/>
  <c r="N67" i="1"/>
  <c r="O67" i="1" s="1"/>
  <c r="N91" i="1"/>
  <c r="O91" i="1" s="1"/>
  <c r="Q50" i="1"/>
  <c r="Q66" i="1"/>
  <c r="N78" i="1"/>
  <c r="O78" i="1" s="1"/>
  <c r="Q54" i="1"/>
  <c r="Q90" i="1"/>
  <c r="N72" i="1"/>
  <c r="O72" i="1" s="1"/>
  <c r="N52" i="1"/>
  <c r="O52" i="1" s="1"/>
  <c r="N93" i="1"/>
  <c r="O93" i="1" s="1"/>
  <c r="N60" i="1"/>
  <c r="O60" i="1" s="1"/>
  <c r="N80" i="1"/>
  <c r="O80" i="1" s="1"/>
  <c r="Q53" i="1"/>
  <c r="N63" i="1"/>
  <c r="O63" i="1" s="1"/>
  <c r="N87" i="1"/>
  <c r="O87" i="1" s="1"/>
  <c r="N71" i="1"/>
  <c r="O71" i="1" s="1"/>
  <c r="N88" i="1"/>
  <c r="O88" i="1" s="1"/>
  <c r="N61" i="1"/>
  <c r="O61" i="1" s="1"/>
  <c r="N68" i="1"/>
  <c r="O68" i="1" s="1"/>
  <c r="N49" i="1"/>
  <c r="O49" i="1" s="1"/>
  <c r="D94" i="1"/>
  <c r="L94" i="1" s="1"/>
  <c r="L48" i="1"/>
  <c r="N81" i="1"/>
  <c r="O81" i="1" s="1"/>
  <c r="N89" i="1"/>
  <c r="O89" i="1" s="1"/>
  <c r="Q82" i="1"/>
  <c r="N76" i="1"/>
  <c r="O76" i="1" s="1"/>
  <c r="N51" i="1"/>
  <c r="O51" i="1" s="1"/>
  <c r="N65" i="1"/>
  <c r="O65" i="1" s="1"/>
  <c r="N77" i="1"/>
  <c r="O77" i="1" s="1"/>
  <c r="Q89" i="1" l="1"/>
  <c r="Q49" i="1"/>
  <c r="Q71" i="1"/>
  <c r="Q72" i="1"/>
  <c r="Q51" i="1"/>
  <c r="Q81" i="1"/>
  <c r="Q68" i="1"/>
  <c r="Q87" i="1"/>
  <c r="Q60" i="1"/>
  <c r="Q70" i="1"/>
  <c r="Q59" i="1"/>
  <c r="Q76" i="1"/>
  <c r="Q61" i="1"/>
  <c r="Q63" i="1"/>
  <c r="Q93" i="1"/>
  <c r="Q91" i="1"/>
  <c r="Q84" i="1"/>
  <c r="Q86" i="1"/>
  <c r="Q64" i="1"/>
  <c r="Q77" i="1"/>
  <c r="Q88" i="1"/>
  <c r="Q52" i="1"/>
  <c r="Q78" i="1"/>
  <c r="Q67" i="1"/>
  <c r="Q79" i="1"/>
  <c r="Q57" i="1"/>
  <c r="Q65" i="1"/>
  <c r="Q80" i="1"/>
  <c r="Q74" i="1"/>
  <c r="Q83" i="1"/>
  <c r="Q85" i="1"/>
  <c r="N48" i="1"/>
  <c r="N94" i="1" s="1"/>
  <c r="O48" i="1" l="1"/>
  <c r="S48" i="1" l="1"/>
  <c r="O94" i="1"/>
  <c r="Q48" i="1"/>
  <c r="U48" i="1" l="1"/>
  <c r="Q94" i="1"/>
  <c r="S92" i="1"/>
  <c r="U92" i="1" s="1"/>
  <c r="S69" i="1"/>
  <c r="U69" i="1" s="1"/>
  <c r="S73" i="1"/>
  <c r="U73" i="1" s="1"/>
  <c r="S56" i="1"/>
  <c r="U56" i="1" s="1"/>
  <c r="S55" i="1"/>
  <c r="U55" i="1" s="1"/>
  <c r="S50" i="1"/>
  <c r="U50" i="1" s="1"/>
  <c r="S62" i="1"/>
  <c r="U62" i="1" s="1"/>
  <c r="S75" i="1"/>
  <c r="U75" i="1" s="1"/>
  <c r="S58" i="1"/>
  <c r="U58" i="1" s="1"/>
  <c r="S66" i="1"/>
  <c r="U66" i="1" s="1"/>
  <c r="S54" i="1"/>
  <c r="U54" i="1" s="1"/>
  <c r="S82" i="1"/>
  <c r="U82" i="1" s="1"/>
  <c r="S53" i="1"/>
  <c r="U53" i="1" s="1"/>
  <c r="S90" i="1"/>
  <c r="U90" i="1" s="1"/>
  <c r="S49" i="1"/>
  <c r="U49" i="1" s="1"/>
  <c r="S72" i="1"/>
  <c r="U72" i="1" s="1"/>
  <c r="S81" i="1"/>
  <c r="U81" i="1" s="1"/>
  <c r="S70" i="1"/>
  <c r="U70" i="1" s="1"/>
  <c r="S63" i="1"/>
  <c r="U63" i="1" s="1"/>
  <c r="S91" i="1"/>
  <c r="U91" i="1" s="1"/>
  <c r="S86" i="1"/>
  <c r="U86" i="1" s="1"/>
  <c r="S77" i="1"/>
  <c r="U77" i="1" s="1"/>
  <c r="S52" i="1"/>
  <c r="U52" i="1" s="1"/>
  <c r="S67" i="1"/>
  <c r="U67" i="1" s="1"/>
  <c r="S57" i="1"/>
  <c r="U57" i="1" s="1"/>
  <c r="S80" i="1"/>
  <c r="U80" i="1" s="1"/>
  <c r="S83" i="1"/>
  <c r="U83" i="1" s="1"/>
  <c r="S87" i="1"/>
  <c r="U87" i="1" s="1"/>
  <c r="S76" i="1"/>
  <c r="U76" i="1" s="1"/>
  <c r="S89" i="1"/>
  <c r="U89" i="1" s="1"/>
  <c r="S51" i="1"/>
  <c r="U51" i="1" s="1"/>
  <c r="S68" i="1"/>
  <c r="U68" i="1" s="1"/>
  <c r="S60" i="1"/>
  <c r="U60" i="1" s="1"/>
  <c r="S59" i="1"/>
  <c r="U59" i="1" s="1"/>
  <c r="S61" i="1"/>
  <c r="U61" i="1" s="1"/>
  <c r="S93" i="1"/>
  <c r="U93" i="1" s="1"/>
  <c r="S84" i="1"/>
  <c r="U84" i="1" s="1"/>
  <c r="S64" i="1"/>
  <c r="U64" i="1" s="1"/>
  <c r="S88" i="1"/>
  <c r="U88" i="1" s="1"/>
  <c r="S78" i="1"/>
  <c r="U78" i="1" s="1"/>
  <c r="S79" i="1"/>
  <c r="U79" i="1" s="1"/>
  <c r="S65" i="1"/>
  <c r="U65" i="1" s="1"/>
  <c r="S74" i="1"/>
  <c r="U74" i="1" s="1"/>
  <c r="S85" i="1"/>
  <c r="U85" i="1" s="1"/>
  <c r="S71" i="1"/>
  <c r="U71" i="1" s="1"/>
  <c r="S94" i="1" l="1"/>
  <c r="U94" i="1"/>
</calcChain>
</file>

<file path=xl/sharedStrings.xml><?xml version="1.0" encoding="utf-8"?>
<sst xmlns="http://schemas.openxmlformats.org/spreadsheetml/2006/main" count="1221" uniqueCount="202">
  <si>
    <t>County</t>
  </si>
  <si>
    <t>Percent of</t>
  </si>
  <si>
    <t>Total</t>
  </si>
  <si>
    <t>Number</t>
  </si>
  <si>
    <t>Percent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</si>
  <si>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</si>
  <si>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</si>
  <si>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</si>
  <si>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</si>
  <si>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</si>
  <si>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</si>
  <si>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</si>
  <si>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</si>
  <si>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</si>
  <si>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</si>
  <si>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</si>
  <si>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</si>
  <si>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</si>
  <si>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</si>
  <si>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</si>
  <si>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</si>
  <si>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</si>
  <si>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</si>
  <si>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</si>
  <si>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</si>
  <si>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</si>
  <si>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</si>
  <si>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</si>
  <si>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</si>
  <si>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</si>
  <si>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</si>
  <si>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</si>
  <si>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</si>
  <si>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</si>
  <si>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>McCormick</t>
  </si>
  <si>
    <t>Lee</t>
  </si>
  <si>
    <t>Lexington</t>
  </si>
  <si>
    <t>Marion</t>
  </si>
  <si>
    <t>Marlboro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</si>
  <si>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</si>
  <si>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</si>
  <si>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</si>
  <si>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</si>
  <si>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</si>
  <si>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</si>
  <si>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</si>
  <si>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</si>
  <si>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</si>
  <si>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</si>
  <si>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</si>
  <si>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Fairfield</t>
  </si>
  <si>
    <t>Students in Grades 1 to 3 Who Are Eligible</t>
  </si>
  <si>
    <t>For Free or Reduced Price Lunches</t>
  </si>
  <si>
    <t>Factor B</t>
  </si>
  <si>
    <t>Factor A</t>
  </si>
  <si>
    <t>Population of Children Birth to Age 5</t>
  </si>
  <si>
    <t>Factor C</t>
  </si>
  <si>
    <t xml:space="preserve">Births to mothers with less than </t>
  </si>
  <si>
    <t>Allocation</t>
  </si>
  <si>
    <t>% Allocated</t>
  </si>
  <si>
    <t>$ Allocated to</t>
  </si>
  <si>
    <t>Factor:</t>
  </si>
  <si>
    <t>Population</t>
  </si>
  <si>
    <t>Free Lunch</t>
  </si>
  <si>
    <t>per County</t>
  </si>
  <si>
    <t>Funding</t>
  </si>
  <si>
    <t>Quality and</t>
  </si>
  <si>
    <t>Feasibility</t>
  </si>
  <si>
    <t>Funds Remaining</t>
  </si>
  <si>
    <t>To Be Allocated</t>
  </si>
  <si>
    <t>Dollars to be Allocated by Formula:</t>
  </si>
  <si>
    <t>Formula Funding</t>
  </si>
  <si>
    <t>Total State Funds</t>
  </si>
  <si>
    <t>County per</t>
  </si>
  <si>
    <t>Capita Income</t>
  </si>
  <si>
    <t>D. Item 2</t>
  </si>
  <si>
    <t xml:space="preserve">Percent of </t>
  </si>
  <si>
    <t>D. Item 4. 3rd Graders Performing Below</t>
  </si>
  <si>
    <t>DHEC Division of Biostatistics</t>
  </si>
  <si>
    <t>D. Item 6.</t>
  </si>
  <si>
    <t>D. Item 5.</t>
  </si>
  <si>
    <t>Percentage:</t>
  </si>
  <si>
    <t>Ratio</t>
  </si>
  <si>
    <t>County Ratio/</t>
  </si>
  <si>
    <t>Sum of ratios</t>
  </si>
  <si>
    <t>Per Capita Income</t>
  </si>
  <si>
    <t>Acceptable</t>
  </si>
  <si>
    <t>Quality</t>
  </si>
  <si>
    <t xml:space="preserve">of Formula &amp; </t>
  </si>
  <si>
    <t xml:space="preserve">Acceptable </t>
  </si>
  <si>
    <t xml:space="preserve">Award May Be </t>
  </si>
  <si>
    <t>Up To:</t>
  </si>
  <si>
    <t xml:space="preserve">Maximum </t>
  </si>
  <si>
    <t>Assumes High</t>
  </si>
  <si>
    <t>Total State Funds To Be Allocated to Counties:</t>
  </si>
  <si>
    <t>Based on Quality</t>
  </si>
  <si>
    <t>&amp; Feasibility</t>
  </si>
  <si>
    <t>Ready for 1st</t>
  </si>
  <si>
    <t>Not Ready for</t>
  </si>
  <si>
    <t>1st Grade</t>
  </si>
  <si>
    <t>Children Overage</t>
  </si>
  <si>
    <t>in Grade 3</t>
  </si>
  <si>
    <t>Kids Count 1</t>
  </si>
  <si>
    <t>Kids Count 2</t>
  </si>
  <si>
    <t>Kids Count 6</t>
  </si>
  <si>
    <t>Kids Count 5</t>
  </si>
  <si>
    <t>Kids Count 3</t>
  </si>
  <si>
    <t>Kids Count 4</t>
  </si>
  <si>
    <t>Adj. %age</t>
  </si>
  <si>
    <t>PACT Math -</t>
  </si>
  <si>
    <t>Low Birth Weight</t>
  </si>
  <si>
    <t>Mother with</t>
  </si>
  <si>
    <t>Less than HS</t>
  </si>
  <si>
    <t xml:space="preserve">%age of Not </t>
  </si>
  <si>
    <t>%age of  Over Age</t>
  </si>
  <si>
    <t>Children in 3rd</t>
  </si>
  <si>
    <t>PACT Reading</t>
  </si>
  <si>
    <t>PACT Math</t>
  </si>
  <si>
    <t>Weight</t>
  </si>
  <si>
    <t>%age of Low Birth</t>
  </si>
  <si>
    <t>%age of Mothers</t>
  </si>
  <si>
    <t>Factor A, Population Birth to 5</t>
  </si>
  <si>
    <t>Factor C, Average Per Capita Income</t>
  </si>
  <si>
    <t>Factor D.2. %age of Children Over Age in 3rd Grade</t>
  </si>
  <si>
    <t>Factor D.5 %age of Low birth weight infants</t>
  </si>
  <si>
    <t>Factor D.6 %age of Mothers with less than High School education</t>
  </si>
  <si>
    <t>Number Below</t>
  </si>
  <si>
    <t xml:space="preserve">Factor D.3  %age of 3rd Graders Performing Below Basic on PACT Reading </t>
  </si>
  <si>
    <t>Factor D.4  %age of 3rd Graders Performing Below Basic on PACT Math</t>
  </si>
  <si>
    <t>Base funding for Acceptable Quality Proposal.</t>
  </si>
  <si>
    <t xml:space="preserve">Allocate 80% of funds based on formula factor weightings as follow:  </t>
  </si>
  <si>
    <t>D. Item 3.  3rd Graders Performing Below</t>
  </si>
  <si>
    <t>Budget and Control Board</t>
  </si>
  <si>
    <t>State/County</t>
  </si>
  <si>
    <t>PACT Language</t>
  </si>
  <si>
    <t>Fill in Total Dollars to be Allocated:</t>
  </si>
  <si>
    <t xml:space="preserve">This column is </t>
  </si>
  <si>
    <t xml:space="preserve">for comparison </t>
  </si>
  <si>
    <t>FY 05</t>
  </si>
  <si>
    <t xml:space="preserve">ACTUAL </t>
  </si>
  <si>
    <t>ALLOCATION</t>
  </si>
  <si>
    <t xml:space="preserve">FOR </t>
  </si>
  <si>
    <t>Average Per Capita Income</t>
  </si>
  <si>
    <t>FORMULA</t>
  </si>
  <si>
    <t>LESS</t>
  </si>
  <si>
    <t>VARIANCE</t>
  </si>
  <si>
    <t>Basic on PACT Language</t>
  </si>
  <si>
    <t>Basic on PACT Math</t>
  </si>
  <si>
    <t xml:space="preserve">Percentage of </t>
  </si>
  <si>
    <t>Counties</t>
  </si>
  <si>
    <t>Less</t>
  </si>
  <si>
    <t>Variance</t>
  </si>
  <si>
    <t>Formula</t>
  </si>
  <si>
    <t xml:space="preserve"> Allocation</t>
  </si>
  <si>
    <t xml:space="preserve">Total Formula </t>
  </si>
  <si>
    <t>Factor B, Children in Grades 1 to 3, Free/Reduced Lunch</t>
  </si>
  <si>
    <t>Comparison</t>
  </si>
  <si>
    <t>Basic Language</t>
  </si>
  <si>
    <t>Basic Math</t>
  </si>
  <si>
    <t>Quality and Feasibility - Remaining  funds.</t>
  </si>
  <si>
    <t>COUNTIES IN BOLD WILL BE SUPPLEMENTED TO REACH MINIMUM ALLOCAITON OF $195K</t>
  </si>
  <si>
    <t>N/A</t>
  </si>
  <si>
    <t xml:space="preserve">Formula </t>
  </si>
  <si>
    <t>FORMULA AMT</t>
  </si>
  <si>
    <t>Year: 2005</t>
  </si>
  <si>
    <t>purpose only</t>
  </si>
  <si>
    <t>2005 Comparison</t>
  </si>
  <si>
    <t>2006-07</t>
  </si>
  <si>
    <t>3rd Graders Performing Below Basic on PACT Language</t>
  </si>
  <si>
    <t>3rd Graders Performing Below Basic on PACT Math</t>
  </si>
  <si>
    <t>FY 09</t>
  </si>
  <si>
    <t>Year: 2006</t>
  </si>
  <si>
    <t>Year: 2006-07</t>
  </si>
  <si>
    <t>Factor D.1. % of Children Testing Not Ready for 1st Grade  N/A</t>
  </si>
  <si>
    <t>February 9, 2005 Revised Factors</t>
  </si>
  <si>
    <t>Statewide Avg</t>
  </si>
  <si>
    <t>SC First Steps Allocation Formula  - 2/18/2009</t>
  </si>
  <si>
    <t>Population: Estimated number of Children under age 6</t>
  </si>
  <si>
    <t xml:space="preserve">2007 Estimate </t>
  </si>
  <si>
    <t>2006 Comparison</t>
  </si>
  <si>
    <t>2007 Total</t>
  </si>
  <si>
    <t>Per Capita personal income for South Carolina Counties, 2006</t>
  </si>
  <si>
    <t>US Department of Commerce, BEA / RWM</t>
  </si>
  <si>
    <t>2007-08</t>
  </si>
  <si>
    <t>2007-08 Total</t>
  </si>
  <si>
    <t>Children who are overage in grade 3, School Year 2007 - 2008</t>
  </si>
  <si>
    <t>Low Birthweight Infants, 2006</t>
  </si>
  <si>
    <t xml:space="preserve">2006 Total </t>
  </si>
  <si>
    <t xml:space="preserve">Births to Mothers with less than </t>
  </si>
  <si>
    <t>High School Education, 2006, DHEC Biostatistics</t>
  </si>
  <si>
    <t xml:space="preserve">FY 10 PROJECTED AMOUNTS AWARDED TO COUNTY PARTNERSHIPS </t>
  </si>
  <si>
    <t>FY 10</t>
  </si>
  <si>
    <t>FY 09 ALLOC.</t>
  </si>
  <si>
    <t>Estimate 2007</t>
  </si>
  <si>
    <t>Factor A = Weighted @ 30%</t>
  </si>
  <si>
    <t>Factor B = Weighted @ 25%</t>
  </si>
  <si>
    <t>Factor C = Weighted @ 20%</t>
  </si>
  <si>
    <t>Kids Count Factor - D. Item 2 = Weighted @ 5%</t>
  </si>
  <si>
    <t>Kids Count Factor - D. Item 3 = Weighted @ 5%</t>
  </si>
  <si>
    <t>Kids Count Factor - D. Item 4 = Weighted @ 5%</t>
  </si>
  <si>
    <t>Kids Count Factor - D. Item 5 = Weighted @ 5%</t>
  </si>
  <si>
    <t>Kids Count Factor - D. Item 6 = Weighted @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</si>
</sst>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8" formatCode="&quot;$&quot;#,##0"/>
    <numFmt numFmtId="172" formatCode="_(* #,##0_);_(* \(#,##0\);_(* &quot;-&quot;??_);_(@_)"/>
    <numFmt numFmtId="179" formatCode="0.00000%"/>
  </numFmts>
  <fonts count="11">
    <font>
      <sz val="10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MS Sans Serif"/>
    </font>
    <font>
      <sz val="10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</cellStyleXfs>
  <cellXfs count="17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9" xfId="0" applyNumberFormat="1" applyBorder="1"/>
    <xf numFmtId="6" fontId="0" fillId="0" borderId="0" xfId="0" applyNumberFormat="1" applyBorder="1"/>
    <xf numFmtId="164" fontId="0" fillId="0" borderId="0" xfId="0" applyNumberFormat="1" applyBorder="1"/>
    <xf numFmtId="164" fontId="0" fillId="0" borderId="0" xfId="0" applyNumberFormat="1"/>
    <xf numFmtId="9" fontId="0" fillId="0" borderId="12" xfId="0" applyNumberFormat="1" applyBorder="1"/>
    <xf numFmtId="164" fontId="0" fillId="0" borderId="12" xfId="0" applyNumberFormat="1" applyBorder="1"/>
    <xf numFmtId="10" fontId="0" fillId="0" borderId="12" xfId="0" applyNumberFormat="1" applyBorder="1"/>
    <xf numFmtId="0" fontId="0" fillId="0" borderId="0" xfId="0" applyProtection="1"/>
    <xf numFmtId="10" fontId="0" fillId="0" borderId="9" xfId="0" applyNumberFormat="1" applyBorder="1"/>
    <xf numFmtId="10" fontId="0" fillId="0" borderId="0" xfId="0" applyNumberFormat="1" applyBorder="1"/>
    <xf numFmtId="3" fontId="0" fillId="0" borderId="9" xfId="0" applyNumberFormat="1" applyBorder="1"/>
    <xf numFmtId="6" fontId="0" fillId="0" borderId="12" xfId="0" applyNumberFormat="1" applyBorder="1" applyAlignment="1">
      <alignment horizontal="left"/>
    </xf>
    <xf numFmtId="0" fontId="0" fillId="0" borderId="6" xfId="0" applyBorder="1" applyProtection="1"/>
    <xf numFmtId="0" fontId="0" fillId="0" borderId="7" xfId="0" applyBorder="1" applyProtection="1"/>
    <xf numFmtId="9" fontId="0" fillId="0" borderId="0" xfId="0" applyNumberFormat="1"/>
    <xf numFmtId="168" fontId="0" fillId="0" borderId="0" xfId="0" applyNumberFormat="1"/>
    <xf numFmtId="9" fontId="0" fillId="0" borderId="0" xfId="0" applyNumberFormat="1" applyBorder="1"/>
    <xf numFmtId="0" fontId="2" fillId="0" borderId="9" xfId="0" applyFont="1" applyBorder="1"/>
    <xf numFmtId="0" fontId="5" fillId="0" borderId="12" xfId="0" applyFont="1" applyBorder="1" applyAlignment="1">
      <alignment horizontal="center"/>
    </xf>
    <xf numFmtId="44" fontId="5" fillId="0" borderId="9" xfId="2" applyFont="1" applyBorder="1"/>
    <xf numFmtId="44" fontId="0" fillId="0" borderId="9" xfId="2" applyFont="1" applyBorder="1"/>
    <xf numFmtId="44" fontId="2" fillId="0" borderId="9" xfId="2" applyFont="1" applyBorder="1"/>
    <xf numFmtId="0" fontId="0" fillId="0" borderId="5" xfId="0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5" xfId="0" applyFont="1" applyBorder="1"/>
    <xf numFmtId="3" fontId="0" fillId="0" borderId="10" xfId="0" applyNumberFormat="1" applyBorder="1"/>
    <xf numFmtId="0" fontId="5" fillId="0" borderId="9" xfId="0" applyFont="1" applyBorder="1"/>
    <xf numFmtId="0" fontId="0" fillId="0" borderId="12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/>
    <xf numFmtId="3" fontId="0" fillId="0" borderId="14" xfId="0" applyNumberFormat="1" applyBorder="1"/>
    <xf numFmtId="9" fontId="5" fillId="0" borderId="12" xfId="0" applyNumberFormat="1" applyFont="1" applyBorder="1" applyAlignment="1">
      <alignment horizontal="center"/>
    </xf>
    <xf numFmtId="0" fontId="0" fillId="0" borderId="0" xfId="0" applyBorder="1" applyProtection="1"/>
    <xf numFmtId="164" fontId="0" fillId="0" borderId="15" xfId="0" applyNumberFormat="1" applyBorder="1"/>
    <xf numFmtId="179" fontId="5" fillId="0" borderId="9" xfId="0" applyNumberFormat="1" applyFont="1" applyBorder="1"/>
    <xf numFmtId="179" fontId="2" fillId="0" borderId="9" xfId="0" applyNumberFormat="1" applyFont="1" applyBorder="1"/>
    <xf numFmtId="179" fontId="5" fillId="0" borderId="9" xfId="1" applyNumberFormat="1" applyFont="1" applyBorder="1"/>
    <xf numFmtId="179" fontId="0" fillId="0" borderId="9" xfId="1" applyNumberFormat="1" applyFont="1" applyBorder="1"/>
    <xf numFmtId="172" fontId="4" fillId="0" borderId="9" xfId="1" applyNumberFormat="1" applyFont="1" applyBorder="1" applyAlignment="1"/>
    <xf numFmtId="44" fontId="1" fillId="0" borderId="9" xfId="2" applyFont="1" applyBorder="1"/>
    <xf numFmtId="0" fontId="2" fillId="0" borderId="9" xfId="0" quotePrefix="1" applyNumberFormat="1" applyFont="1" applyBorder="1"/>
    <xf numFmtId="3" fontId="0" fillId="0" borderId="9" xfId="0" applyNumberFormat="1" applyBorder="1" applyAlignment="1">
      <alignment horizontal="right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/>
    <xf numFmtId="44" fontId="2" fillId="0" borderId="14" xfId="2" applyFont="1" applyBorder="1"/>
    <xf numFmtId="2" fontId="0" fillId="0" borderId="14" xfId="0" applyNumberFormat="1" applyBorder="1"/>
    <xf numFmtId="10" fontId="0" fillId="0" borderId="14" xfId="0" applyNumberFormat="1" applyBorder="1"/>
    <xf numFmtId="0" fontId="0" fillId="0" borderId="14" xfId="0" applyBorder="1"/>
    <xf numFmtId="41" fontId="0" fillId="0" borderId="14" xfId="1" applyNumberFormat="1" applyFont="1" applyBorder="1" applyAlignment="1"/>
    <xf numFmtId="37" fontId="3" fillId="0" borderId="14" xfId="1" applyNumberFormat="1" applyFont="1" applyFill="1" applyBorder="1" applyAlignment="1">
      <alignment horizontal="right" wrapText="1"/>
    </xf>
    <xf numFmtId="172" fontId="3" fillId="0" borderId="14" xfId="1" applyNumberFormat="1" applyFont="1" applyFill="1" applyBorder="1" applyAlignment="1">
      <alignment horizontal="right" wrapText="1"/>
    </xf>
    <xf numFmtId="44" fontId="0" fillId="0" borderId="17" xfId="2" applyFont="1" applyBorder="1" applyProtection="1"/>
    <xf numFmtId="44" fontId="0" fillId="0" borderId="0" xfId="2" applyFont="1"/>
    <xf numFmtId="44" fontId="0" fillId="0" borderId="7" xfId="2" applyFont="1" applyBorder="1"/>
    <xf numFmtId="44" fontId="0" fillId="0" borderId="0" xfId="2" applyFont="1" applyBorder="1"/>
    <xf numFmtId="44" fontId="5" fillId="0" borderId="13" xfId="2" applyFont="1" applyBorder="1"/>
    <xf numFmtId="44" fontId="0" fillId="0" borderId="13" xfId="2" applyFont="1" applyBorder="1"/>
    <xf numFmtId="44" fontId="0" fillId="0" borderId="12" xfId="2" applyFont="1" applyBorder="1"/>
    <xf numFmtId="44" fontId="0" fillId="0" borderId="8" xfId="2" applyFont="1" applyBorder="1" applyProtection="1"/>
    <xf numFmtId="44" fontId="0" fillId="0" borderId="14" xfId="2" applyFont="1" applyBorder="1"/>
    <xf numFmtId="179" fontId="0" fillId="0" borderId="14" xfId="0" applyNumberFormat="1" applyBorder="1"/>
    <xf numFmtId="164" fontId="0" fillId="0" borderId="0" xfId="0" applyNumberFormat="1" applyBorder="1" applyAlignment="1">
      <alignment horizontal="center"/>
    </xf>
    <xf numFmtId="44" fontId="2" fillId="0" borderId="13" xfId="2" applyFont="1" applyBorder="1"/>
    <xf numFmtId="179" fontId="2" fillId="0" borderId="9" xfId="1" applyNumberFormat="1" applyFont="1" applyBorder="1"/>
    <xf numFmtId="0" fontId="0" fillId="0" borderId="9" xfId="0" quotePrefix="1" applyNumberFormat="1" applyBorder="1"/>
    <xf numFmtId="172" fontId="2" fillId="0" borderId="9" xfId="1" quotePrefix="1" applyNumberFormat="1" applyFont="1" applyBorder="1"/>
    <xf numFmtId="0" fontId="10" fillId="0" borderId="9" xfId="4" quotePrefix="1" applyNumberFormat="1" applyFont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5" fillId="2" borderId="1" xfId="0" applyFont="1" applyFill="1" applyBorder="1"/>
    <xf numFmtId="0" fontId="5" fillId="2" borderId="4" xfId="0" applyFont="1" applyFill="1" applyBorder="1"/>
    <xf numFmtId="0" fontId="5" fillId="2" borderId="6" xfId="0" applyFont="1" applyFill="1" applyBorder="1"/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5" fillId="3" borderId="4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5" fillId="3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5" fillId="4" borderId="1" xfId="0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4" borderId="0" xfId="0" applyFont="1" applyFill="1" applyBorder="1"/>
    <xf numFmtId="0" fontId="5" fillId="4" borderId="5" xfId="0" applyFont="1" applyFill="1" applyBorder="1"/>
    <xf numFmtId="0" fontId="5" fillId="4" borderId="6" xfId="0" applyFont="1" applyFill="1" applyBorder="1" applyAlignment="1">
      <alignment horizontal="left"/>
    </xf>
    <xf numFmtId="0" fontId="5" fillId="4" borderId="7" xfId="0" applyFont="1" applyFill="1" applyBorder="1"/>
    <xf numFmtId="0" fontId="5" fillId="4" borderId="8" xfId="0" applyFont="1" applyFill="1" applyBorder="1"/>
    <xf numFmtId="0" fontId="5" fillId="5" borderId="4" xfId="0" applyFont="1" applyFill="1" applyBorder="1"/>
    <xf numFmtId="0" fontId="5" fillId="5" borderId="6" xfId="0" applyFont="1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7" xfId="0" applyFill="1" applyBorder="1"/>
    <xf numFmtId="0" fontId="0" fillId="5" borderId="8" xfId="0" applyFill="1" applyBorder="1"/>
    <xf numFmtId="0" fontId="5" fillId="0" borderId="16" xfId="0" applyFont="1" applyBorder="1" applyAlignment="1">
      <alignment horizontal="center"/>
    </xf>
    <xf numFmtId="0" fontId="0" fillId="6" borderId="2" xfId="0" applyFill="1" applyBorder="1"/>
    <xf numFmtId="0" fontId="0" fillId="6" borderId="3" xfId="0" applyFill="1" applyBorder="1"/>
    <xf numFmtId="0" fontId="0" fillId="6" borderId="0" xfId="0" applyFill="1" applyBorder="1"/>
    <xf numFmtId="0" fontId="0" fillId="6" borderId="5" xfId="0" applyFill="1" applyBorder="1"/>
    <xf numFmtId="0" fontId="0" fillId="6" borderId="7" xfId="0" applyFill="1" applyBorder="1"/>
    <xf numFmtId="0" fontId="0" fillId="6" borderId="8" xfId="0" applyFill="1" applyBorder="1"/>
    <xf numFmtId="0" fontId="5" fillId="6" borderId="1" xfId="0" applyFont="1" applyFill="1" applyBorder="1"/>
    <xf numFmtId="0" fontId="5" fillId="6" borderId="4" xfId="0" applyFont="1" applyFill="1" applyBorder="1"/>
    <xf numFmtId="0" fontId="5" fillId="6" borderId="6" xfId="0" applyFont="1" applyFill="1" applyBorder="1"/>
    <xf numFmtId="0" fontId="5" fillId="0" borderId="11" xfId="0" applyFont="1" applyBorder="1" applyAlignment="1"/>
    <xf numFmtId="0" fontId="5" fillId="0" borderId="13" xfId="0" applyFont="1" applyBorder="1" applyAlignment="1"/>
    <xf numFmtId="0" fontId="5" fillId="7" borderId="1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5" fillId="7" borderId="4" xfId="0" applyFont="1" applyFill="1" applyBorder="1"/>
    <xf numFmtId="0" fontId="0" fillId="7" borderId="0" xfId="0" applyFill="1" applyBorder="1"/>
    <xf numFmtId="0" fontId="0" fillId="7" borderId="5" xfId="0" applyFill="1" applyBorder="1"/>
    <xf numFmtId="0" fontId="5" fillId="7" borderId="6" xfId="0" applyFont="1" applyFill="1" applyBorder="1"/>
    <xf numFmtId="0" fontId="0" fillId="7" borderId="7" xfId="0" applyFill="1" applyBorder="1"/>
    <xf numFmtId="0" fontId="0" fillId="7" borderId="8" xfId="0" applyFill="1" applyBorder="1"/>
    <xf numFmtId="0" fontId="5" fillId="8" borderId="1" xfId="0" applyFont="1" applyFill="1" applyBorder="1"/>
    <xf numFmtId="0" fontId="0" fillId="8" borderId="2" xfId="0" applyFill="1" applyBorder="1"/>
    <xf numFmtId="0" fontId="0" fillId="8" borderId="3" xfId="0" applyFill="1" applyBorder="1"/>
    <xf numFmtId="0" fontId="5" fillId="8" borderId="4" xfId="0" applyFont="1" applyFill="1" applyBorder="1"/>
    <xf numFmtId="0" fontId="0" fillId="8" borderId="0" xfId="0" applyFill="1" applyBorder="1"/>
    <xf numFmtId="0" fontId="0" fillId="8" borderId="5" xfId="0" applyFill="1" applyBorder="1"/>
    <xf numFmtId="0" fontId="5" fillId="8" borderId="6" xfId="0" applyFont="1" applyFill="1" applyBorder="1"/>
    <xf numFmtId="0" fontId="0" fillId="8" borderId="7" xfId="0" applyFill="1" applyBorder="1"/>
    <xf numFmtId="0" fontId="0" fillId="8" borderId="8" xfId="0" applyFill="1" applyBorder="1"/>
    <xf numFmtId="0" fontId="5" fillId="9" borderId="1" xfId="0" applyFont="1" applyFill="1" applyBorder="1"/>
    <xf numFmtId="0" fontId="0" fillId="9" borderId="2" xfId="0" applyFill="1" applyBorder="1"/>
    <xf numFmtId="0" fontId="0" fillId="9" borderId="3" xfId="0" applyFill="1" applyBorder="1"/>
    <xf numFmtId="0" fontId="5" fillId="9" borderId="4" xfId="0" applyFont="1" applyFill="1" applyBorder="1"/>
    <xf numFmtId="0" fontId="0" fillId="9" borderId="0" xfId="0" applyFill="1" applyBorder="1"/>
    <xf numFmtId="0" fontId="0" fillId="9" borderId="5" xfId="0" applyFill="1" applyBorder="1"/>
    <xf numFmtId="0" fontId="5" fillId="9" borderId="6" xfId="0" applyFont="1" applyFill="1" applyBorder="1"/>
    <xf numFmtId="0" fontId="0" fillId="9" borderId="7" xfId="0" applyFill="1" applyBorder="1"/>
    <xf numFmtId="0" fontId="0" fillId="9" borderId="8" xfId="0" applyFill="1" applyBorder="1"/>
    <xf numFmtId="0" fontId="5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5"/>
  <sheetViews>
    <sheetView tabSelected="1" workbookViewId="0">
      <selection activeCell="E45" sqref="E45"/>
    </sheetView>
  </sheetViews>
  <sheetFormatPr defaultRowHeight="12.75"/>
  <cols>
    <col min="1" max="3" width="16.7109375" customWidth="1"/>
    <col min="4" max="5" width="15.7109375" customWidth="1"/>
    <col min="6" max="6" width="0.85546875" customWidth="1"/>
    <col min="7" max="8" width="16.7109375" customWidth="1"/>
    <col min="9" max="12" width="15.7109375" customWidth="1"/>
    <col min="13" max="13" width="13.7109375" customWidth="1"/>
    <col min="14" max="18" width="15.7109375" customWidth="1"/>
    <col min="19" max="19" width="17.140625" customWidth="1"/>
    <col min="20" max="20" width="16.140625" customWidth="1"/>
    <col min="21" max="21" width="17.7109375" customWidth="1"/>
    <col min="22" max="23" width="15.7109375" customWidth="1"/>
    <col min="24" max="24" width="12.7109375" customWidth="1"/>
  </cols>
  <sheetData>
    <row r="1" spans="1:10" ht="18">
      <c r="A1" s="46" t="s">
        <v>176</v>
      </c>
    </row>
    <row r="2" spans="1:10" ht="13.5" thickBot="1"/>
    <row r="3" spans="1:10" ht="18.75" thickBot="1">
      <c r="A3" t="s">
        <v>135</v>
      </c>
      <c r="C3" s="57">
        <v>14045321</v>
      </c>
      <c r="J3" s="46"/>
    </row>
    <row r="5" spans="1:10">
      <c r="A5" t="s">
        <v>130</v>
      </c>
      <c r="H5" s="29">
        <v>0.8</v>
      </c>
      <c r="I5" s="77">
        <f>$C$3*$H$5</f>
        <v>11236256.800000001</v>
      </c>
    </row>
    <row r="6" spans="1:10">
      <c r="H6" s="29"/>
      <c r="I6" s="77"/>
    </row>
    <row r="7" spans="1:10">
      <c r="A7" s="170" t="s">
        <v>174</v>
      </c>
      <c r="B7" s="170"/>
      <c r="C7" s="170"/>
      <c r="D7" s="170"/>
      <c r="I7" s="77"/>
    </row>
    <row r="8" spans="1:10">
      <c r="A8" t="s">
        <v>121</v>
      </c>
      <c r="H8" s="29">
        <v>0.3</v>
      </c>
      <c r="I8" s="77">
        <f>H8*$I$5</f>
        <v>3370877.04</v>
      </c>
    </row>
    <row r="9" spans="1:10">
      <c r="A9" t="s">
        <v>155</v>
      </c>
      <c r="H9" s="29">
        <v>0.25</v>
      </c>
      <c r="I9" s="77">
        <f t="shared" ref="I9:I16" si="0">H9*$I$5</f>
        <v>2809064.2</v>
      </c>
    </row>
    <row r="10" spans="1:10">
      <c r="A10" t="s">
        <v>122</v>
      </c>
      <c r="H10" s="29">
        <v>0.2</v>
      </c>
      <c r="I10" s="77">
        <f t="shared" si="0"/>
        <v>2247251.3600000003</v>
      </c>
    </row>
    <row r="11" spans="1:10">
      <c r="A11" t="s">
        <v>173</v>
      </c>
      <c r="H11" s="29"/>
      <c r="I11" s="77">
        <f t="shared" si="0"/>
        <v>0</v>
      </c>
    </row>
    <row r="12" spans="1:10">
      <c r="A12" t="s">
        <v>123</v>
      </c>
      <c r="H12" s="29">
        <v>0.05</v>
      </c>
      <c r="I12" s="77">
        <f t="shared" si="0"/>
        <v>561812.84000000008</v>
      </c>
    </row>
    <row r="13" spans="1:10">
      <c r="A13" t="s">
        <v>127</v>
      </c>
      <c r="H13" s="29">
        <v>0.05</v>
      </c>
      <c r="I13" s="77">
        <f t="shared" si="0"/>
        <v>561812.84000000008</v>
      </c>
    </row>
    <row r="14" spans="1:10">
      <c r="A14" t="s">
        <v>128</v>
      </c>
      <c r="H14" s="29">
        <v>0.05</v>
      </c>
      <c r="I14" s="77">
        <f t="shared" si="0"/>
        <v>561812.84000000008</v>
      </c>
    </row>
    <row r="15" spans="1:10">
      <c r="A15" t="s">
        <v>124</v>
      </c>
      <c r="H15" s="29">
        <v>0.05</v>
      </c>
      <c r="I15" s="77">
        <f t="shared" si="0"/>
        <v>561812.84000000008</v>
      </c>
    </row>
    <row r="16" spans="1:10">
      <c r="A16" t="s">
        <v>125</v>
      </c>
      <c r="H16" s="29">
        <v>0.05</v>
      </c>
      <c r="I16" s="77">
        <f t="shared" si="0"/>
        <v>561812.84000000008</v>
      </c>
    </row>
    <row r="17" spans="1:17">
      <c r="I17" s="77"/>
    </row>
    <row r="18" spans="1:17">
      <c r="A18" t="s">
        <v>129</v>
      </c>
      <c r="D18" s="77">
        <f>C3*0.8</f>
        <v>11236256.800000001</v>
      </c>
      <c r="H18" s="30">
        <v>0</v>
      </c>
      <c r="I18" s="77">
        <f>$H$18*46</f>
        <v>0</v>
      </c>
    </row>
    <row r="19" spans="1:17">
      <c r="H19" s="30"/>
      <c r="I19" s="77"/>
    </row>
    <row r="20" spans="1:17">
      <c r="A20" t="s">
        <v>159</v>
      </c>
      <c r="D20" s="78">
        <f>C3*0.2</f>
        <v>2809064.2</v>
      </c>
      <c r="H20" s="31">
        <v>0.2</v>
      </c>
      <c r="I20" s="79">
        <f>$C$3-$I$5-$I$18</f>
        <v>2809064.1999999993</v>
      </c>
    </row>
    <row r="22" spans="1:17" ht="13.5" thickBot="1">
      <c r="A22" s="56" t="s">
        <v>94</v>
      </c>
      <c r="B22" s="56"/>
      <c r="C22" s="5"/>
      <c r="D22" s="76">
        <f>$C$3</f>
        <v>14045321</v>
      </c>
      <c r="H22" s="18"/>
      <c r="I22" s="18"/>
    </row>
    <row r="23" spans="1:17" ht="13.5" thickTop="1"/>
    <row r="24" spans="1:17">
      <c r="A24" s="53" t="s">
        <v>190</v>
      </c>
    </row>
    <row r="25" spans="1:17">
      <c r="L25" s="12" t="s">
        <v>71</v>
      </c>
      <c r="M25" s="12" t="s">
        <v>86</v>
      </c>
      <c r="N25" s="12" t="s">
        <v>68</v>
      </c>
      <c r="O25" s="12" t="s">
        <v>72</v>
      </c>
      <c r="P25" s="12"/>
    </row>
    <row r="26" spans="1:17">
      <c r="A26" s="53" t="s">
        <v>160</v>
      </c>
      <c r="L26" s="13" t="s">
        <v>58</v>
      </c>
      <c r="M26" s="13" t="s">
        <v>87</v>
      </c>
      <c r="N26" s="13" t="s">
        <v>69</v>
      </c>
      <c r="O26" s="13" t="s">
        <v>69</v>
      </c>
      <c r="P26" s="33" t="s">
        <v>136</v>
      </c>
    </row>
    <row r="27" spans="1:17">
      <c r="L27" s="13"/>
      <c r="M27" s="13" t="s">
        <v>65</v>
      </c>
      <c r="N27" s="21" t="s">
        <v>95</v>
      </c>
      <c r="O27" s="13"/>
      <c r="P27" s="33" t="s">
        <v>137</v>
      </c>
    </row>
    <row r="28" spans="1:17">
      <c r="L28" s="13"/>
      <c r="M28" s="13" t="s">
        <v>58</v>
      </c>
      <c r="N28" s="13" t="s">
        <v>96</v>
      </c>
      <c r="O28" s="13"/>
      <c r="P28" s="33" t="s">
        <v>165</v>
      </c>
    </row>
    <row r="29" spans="1:17">
      <c r="L29" s="55">
        <v>0.8</v>
      </c>
      <c r="M29" s="13"/>
      <c r="N29" s="55">
        <v>0.2</v>
      </c>
      <c r="O29" s="55">
        <v>1</v>
      </c>
      <c r="P29" s="13"/>
    </row>
    <row r="30" spans="1:17">
      <c r="L30" s="82">
        <f>$I$5</f>
        <v>11236256.800000001</v>
      </c>
      <c r="M30" s="82">
        <f>$I$18</f>
        <v>0</v>
      </c>
      <c r="N30" s="82">
        <f>$I$20</f>
        <v>2809064.1999999993</v>
      </c>
      <c r="O30" s="82">
        <f>$C$3</f>
        <v>14045321</v>
      </c>
      <c r="P30" s="13"/>
    </row>
    <row r="31" spans="1:17">
      <c r="A31" s="27" t="s">
        <v>70</v>
      </c>
      <c r="B31" s="28"/>
      <c r="C31" s="83">
        <f>$I$5</f>
        <v>11236256.800000001</v>
      </c>
      <c r="D31" s="22"/>
      <c r="L31" s="14"/>
      <c r="M31" s="14"/>
      <c r="N31" s="14"/>
      <c r="O31" s="14"/>
      <c r="P31" s="14"/>
    </row>
    <row r="32" spans="1:17">
      <c r="B32" s="13"/>
      <c r="C32" s="13"/>
      <c r="D32" s="12"/>
      <c r="E32" s="12" t="s">
        <v>113</v>
      </c>
      <c r="F32" s="12"/>
      <c r="G32" s="12" t="s">
        <v>114</v>
      </c>
      <c r="H32" s="12" t="s">
        <v>116</v>
      </c>
      <c r="I32" s="12" t="s">
        <v>117</v>
      </c>
      <c r="J32" s="12" t="s">
        <v>119</v>
      </c>
      <c r="K32" s="12" t="s">
        <v>120</v>
      </c>
      <c r="L32" s="12"/>
      <c r="M32" s="12"/>
      <c r="N32" s="12" t="s">
        <v>66</v>
      </c>
      <c r="O32" s="52" t="s">
        <v>191</v>
      </c>
      <c r="P32" s="12"/>
      <c r="Q32" s="12"/>
    </row>
    <row r="33" spans="1:24">
      <c r="B33" s="13" t="s">
        <v>54</v>
      </c>
      <c r="C33" s="13" t="s">
        <v>53</v>
      </c>
      <c r="D33" s="13" t="s">
        <v>56</v>
      </c>
      <c r="E33" s="13" t="s">
        <v>97</v>
      </c>
      <c r="F33" s="13"/>
      <c r="G33" s="13" t="s">
        <v>115</v>
      </c>
      <c r="H33" s="13" t="s">
        <v>108</v>
      </c>
      <c r="I33" s="13" t="s">
        <v>108</v>
      </c>
      <c r="J33" s="13" t="s">
        <v>118</v>
      </c>
      <c r="K33" s="13" t="s">
        <v>112</v>
      </c>
      <c r="L33" s="13" t="s">
        <v>0</v>
      </c>
      <c r="M33" s="26">
        <f>$H$18</f>
        <v>0</v>
      </c>
      <c r="N33" s="13" t="s">
        <v>67</v>
      </c>
      <c r="O33" s="39" t="s">
        <v>154</v>
      </c>
      <c r="P33" s="33"/>
      <c r="Q33" s="13"/>
    </row>
    <row r="34" spans="1:24">
      <c r="B34" s="13" t="s">
        <v>59</v>
      </c>
      <c r="C34" s="13" t="s">
        <v>59</v>
      </c>
      <c r="D34" s="13" t="s">
        <v>59</v>
      </c>
      <c r="E34" s="13" t="s">
        <v>59</v>
      </c>
      <c r="F34" s="13"/>
      <c r="G34" s="13" t="s">
        <v>59</v>
      </c>
      <c r="H34" s="13" t="s">
        <v>59</v>
      </c>
      <c r="I34" s="13" t="s">
        <v>59</v>
      </c>
      <c r="J34" s="13" t="s">
        <v>59</v>
      </c>
      <c r="K34" s="13" t="s">
        <v>59</v>
      </c>
      <c r="L34" s="13" t="s">
        <v>58</v>
      </c>
      <c r="M34" s="13" t="s">
        <v>64</v>
      </c>
      <c r="N34" s="13" t="s">
        <v>65</v>
      </c>
      <c r="O34" s="33" t="s">
        <v>58</v>
      </c>
      <c r="P34" s="33"/>
      <c r="Q34" s="13"/>
      <c r="R34" s="5"/>
      <c r="S34" s="5"/>
      <c r="T34" s="5"/>
      <c r="U34" s="5"/>
      <c r="V34" s="5"/>
      <c r="W34" s="5"/>
    </row>
    <row r="35" spans="1:24">
      <c r="B35" s="19">
        <f>$H$8</f>
        <v>0.3</v>
      </c>
      <c r="C35" s="19">
        <f>$H$9</f>
        <v>0.25</v>
      </c>
      <c r="D35" s="19">
        <f>$H$10</f>
        <v>0.2</v>
      </c>
      <c r="E35" s="19">
        <f>$H$11</f>
        <v>0</v>
      </c>
      <c r="F35" s="19"/>
      <c r="G35" s="19">
        <f>$H$12</f>
        <v>0.05</v>
      </c>
      <c r="H35" s="19">
        <f>$H$13</f>
        <v>0.05</v>
      </c>
      <c r="I35" s="19">
        <f>$H$14</f>
        <v>0.05</v>
      </c>
      <c r="J35" s="19">
        <f>$H$15</f>
        <v>0.05</v>
      </c>
      <c r="K35" s="19">
        <f>$H$16</f>
        <v>0.05</v>
      </c>
      <c r="L35" s="20"/>
      <c r="M35" s="20"/>
      <c r="N35" s="19">
        <f>$N$30/($L$30+$M$30)</f>
        <v>0.24999999999999992</v>
      </c>
      <c r="O35" s="13" t="s">
        <v>92</v>
      </c>
      <c r="P35" s="33"/>
      <c r="Q35" s="13"/>
      <c r="R35" s="5"/>
      <c r="S35" s="5"/>
      <c r="T35" s="5"/>
      <c r="U35" s="5"/>
      <c r="V35" s="5"/>
      <c r="W35" s="5"/>
    </row>
    <row r="36" spans="1:24">
      <c r="B36" s="13" t="s">
        <v>60</v>
      </c>
      <c r="C36" s="13" t="s">
        <v>60</v>
      </c>
      <c r="D36" s="13" t="s">
        <v>60</v>
      </c>
      <c r="E36" s="13" t="s">
        <v>60</v>
      </c>
      <c r="F36" s="13"/>
      <c r="G36" s="13" t="s">
        <v>60</v>
      </c>
      <c r="H36" s="13" t="s">
        <v>60</v>
      </c>
      <c r="I36" s="13" t="s">
        <v>60</v>
      </c>
      <c r="J36" s="13" t="s">
        <v>60</v>
      </c>
      <c r="K36" s="13" t="s">
        <v>60</v>
      </c>
      <c r="L36" s="19"/>
      <c r="M36" s="13"/>
      <c r="N36" s="13" t="s">
        <v>88</v>
      </c>
      <c r="O36" s="13" t="s">
        <v>0</v>
      </c>
      <c r="P36" s="33" t="s">
        <v>170</v>
      </c>
      <c r="Q36" s="33" t="s">
        <v>191</v>
      </c>
      <c r="R36" s="5"/>
      <c r="S36" s="5"/>
      <c r="T36" s="5"/>
      <c r="U36" s="5"/>
      <c r="V36" s="5"/>
      <c r="W36" s="5"/>
    </row>
    <row r="37" spans="1:24">
      <c r="B37" s="13" t="s">
        <v>61</v>
      </c>
      <c r="C37" s="13" t="s">
        <v>61</v>
      </c>
      <c r="D37" s="13" t="s">
        <v>61</v>
      </c>
      <c r="E37" s="13" t="s">
        <v>61</v>
      </c>
      <c r="F37" s="13"/>
      <c r="G37" s="13" t="s">
        <v>61</v>
      </c>
      <c r="H37" s="13" t="s">
        <v>61</v>
      </c>
      <c r="I37" s="13" t="s">
        <v>61</v>
      </c>
      <c r="J37" s="13" t="s">
        <v>61</v>
      </c>
      <c r="K37" s="13" t="s">
        <v>61</v>
      </c>
      <c r="L37" s="13"/>
      <c r="M37" s="13"/>
      <c r="N37" s="13" t="s">
        <v>89</v>
      </c>
      <c r="O37" s="13"/>
      <c r="P37" s="33" t="s">
        <v>139</v>
      </c>
      <c r="Q37" s="33" t="s">
        <v>163</v>
      </c>
      <c r="R37" s="47"/>
      <c r="S37" s="49" t="s">
        <v>191</v>
      </c>
      <c r="T37" s="48" t="s">
        <v>170</v>
      </c>
      <c r="U37" s="48" t="s">
        <v>191</v>
      </c>
      <c r="V37" s="5"/>
      <c r="W37" s="5"/>
    </row>
    <row r="38" spans="1:24">
      <c r="B38" s="82">
        <f>$B$35*$C$31</f>
        <v>3370877.04</v>
      </c>
      <c r="C38" s="82">
        <f>$C$35*$C$31</f>
        <v>2809064.2</v>
      </c>
      <c r="D38" s="82">
        <f>$D$35*$C$31</f>
        <v>2247251.3600000003</v>
      </c>
      <c r="E38" s="82">
        <f>$E$35*$C$31</f>
        <v>0</v>
      </c>
      <c r="F38" s="82"/>
      <c r="G38" s="82">
        <f>$G$35*$C$31</f>
        <v>561812.84000000008</v>
      </c>
      <c r="H38" s="82">
        <f>$H$35*$C$31</f>
        <v>561812.84000000008</v>
      </c>
      <c r="I38" s="82">
        <f>$I$35*$C$31</f>
        <v>561812.84000000008</v>
      </c>
      <c r="J38" s="82">
        <f>$J$35*$C$31</f>
        <v>561812.84000000008</v>
      </c>
      <c r="K38" s="82">
        <f>$K$35*$C$31</f>
        <v>561812.84000000008</v>
      </c>
      <c r="L38" s="20"/>
      <c r="M38" s="13"/>
      <c r="N38" s="13" t="s">
        <v>87</v>
      </c>
      <c r="O38" s="13" t="s">
        <v>93</v>
      </c>
      <c r="P38" s="33" t="s">
        <v>143</v>
      </c>
      <c r="Q38" s="33" t="s">
        <v>144</v>
      </c>
      <c r="R38" s="47"/>
      <c r="S38" s="49" t="s">
        <v>148</v>
      </c>
      <c r="T38" s="49" t="s">
        <v>148</v>
      </c>
      <c r="U38" s="48" t="s">
        <v>150</v>
      </c>
      <c r="V38" s="5"/>
      <c r="W38" s="5"/>
    </row>
    <row r="39" spans="1:24" hidden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33" t="s">
        <v>141</v>
      </c>
      <c r="Q39" s="33"/>
      <c r="R39" s="47"/>
      <c r="S39" s="47"/>
      <c r="T39" s="47"/>
      <c r="U39" s="47"/>
      <c r="V39" s="5"/>
      <c r="W39" s="5"/>
    </row>
    <row r="40" spans="1:24" hidden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33" t="s">
        <v>138</v>
      </c>
      <c r="Q40" s="33"/>
      <c r="R40" s="47"/>
      <c r="S40" s="47"/>
      <c r="T40" s="47"/>
      <c r="U40" s="47"/>
      <c r="V40" s="5"/>
      <c r="W40" s="5"/>
    </row>
    <row r="41" spans="1:24" hidden="1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33"/>
      <c r="R41" s="47"/>
      <c r="S41" s="47"/>
      <c r="T41" s="47"/>
      <c r="U41" s="47"/>
      <c r="V41" s="5"/>
      <c r="W41" s="5"/>
    </row>
    <row r="42" spans="1:24" hidden="1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3"/>
      <c r="N42" s="13"/>
      <c r="O42" s="13"/>
      <c r="P42" s="13"/>
      <c r="Q42" s="33"/>
      <c r="R42" s="47"/>
      <c r="S42" s="47"/>
      <c r="T42" s="47"/>
      <c r="U42" s="47"/>
      <c r="V42" s="5"/>
      <c r="W42" s="5"/>
    </row>
    <row r="43" spans="1:24" hidden="1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33"/>
      <c r="R43" s="47"/>
      <c r="S43" s="47"/>
      <c r="T43" s="47"/>
      <c r="U43" s="47"/>
      <c r="V43" s="5"/>
      <c r="W43" s="5"/>
    </row>
    <row r="44" spans="1:24" hidden="1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33"/>
      <c r="R44" s="47"/>
      <c r="S44" s="47"/>
      <c r="T44" s="47"/>
      <c r="U44" s="47" t="s">
        <v>150</v>
      </c>
      <c r="V44" s="5"/>
      <c r="W44" s="5"/>
    </row>
    <row r="45" spans="1:24">
      <c r="A45" s="12"/>
      <c r="B45" s="13"/>
      <c r="C45" s="13"/>
      <c r="D45" s="13"/>
      <c r="E45" s="44" t="s">
        <v>161</v>
      </c>
      <c r="F45" s="13"/>
      <c r="G45" s="13"/>
      <c r="H45" s="13"/>
      <c r="I45" s="13"/>
      <c r="J45" s="13"/>
      <c r="K45" s="13"/>
      <c r="L45" s="12"/>
      <c r="M45" s="13"/>
      <c r="N45" s="21"/>
      <c r="O45" s="13" t="s">
        <v>66</v>
      </c>
      <c r="P45" s="33" t="s">
        <v>140</v>
      </c>
      <c r="Q45" s="38" t="s">
        <v>192</v>
      </c>
      <c r="R45" s="47"/>
      <c r="S45" s="49" t="s">
        <v>152</v>
      </c>
      <c r="T45" s="49" t="s">
        <v>162</v>
      </c>
      <c r="U45" s="50" t="s">
        <v>170</v>
      </c>
      <c r="V45" s="5"/>
      <c r="W45" s="5"/>
    </row>
    <row r="46" spans="1:24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 t="s">
        <v>0</v>
      </c>
      <c r="M46" s="13"/>
      <c r="N46" s="13" t="s">
        <v>90</v>
      </c>
      <c r="O46" s="13" t="s">
        <v>67</v>
      </c>
      <c r="P46" s="33"/>
      <c r="Q46" s="39" t="s">
        <v>145</v>
      </c>
      <c r="R46" s="49" t="s">
        <v>149</v>
      </c>
      <c r="S46" s="49" t="s">
        <v>153</v>
      </c>
      <c r="T46" s="49" t="s">
        <v>58</v>
      </c>
      <c r="U46" s="49" t="s">
        <v>151</v>
      </c>
      <c r="V46" s="5"/>
      <c r="W46" s="5"/>
    </row>
    <row r="47" spans="1:24">
      <c r="A47" s="14" t="s">
        <v>0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 t="s">
        <v>58</v>
      </c>
      <c r="M47" s="14"/>
      <c r="N47" s="14" t="s">
        <v>91</v>
      </c>
      <c r="O47" s="51"/>
      <c r="P47" s="14"/>
      <c r="Q47" s="14"/>
      <c r="R47" s="5"/>
      <c r="S47" s="5"/>
      <c r="T47" s="5"/>
      <c r="U47" s="5"/>
      <c r="V47" s="5"/>
      <c r="W47" s="5"/>
    </row>
    <row r="48" spans="1:24">
      <c r="A48" s="43" t="s">
        <v>5</v>
      </c>
      <c r="B48" s="34">
        <f t="shared" ref="B48:B93" si="1">B102*$B$38</f>
        <v>16731.843460113148</v>
      </c>
      <c r="C48" s="34">
        <f t="shared" ref="C48:C93" si="2">C102*$C$38</f>
        <v>17126.484629963696</v>
      </c>
      <c r="D48" s="34">
        <f t="shared" ref="D48:D93" si="3">D102*$D$38</f>
        <v>54715.37964771103</v>
      </c>
      <c r="E48" s="34">
        <f>E102*$E$38</f>
        <v>0</v>
      </c>
      <c r="F48" s="34"/>
      <c r="G48" s="34">
        <f>G102*$G$38</f>
        <v>2993.0095804661491</v>
      </c>
      <c r="H48" s="34">
        <f>H102*$H$38</f>
        <v>2172.9224273139507</v>
      </c>
      <c r="I48" s="34">
        <f>I102*$I$38</f>
        <v>2022.940221068498</v>
      </c>
      <c r="J48" s="34">
        <f>J102*$J$38</f>
        <v>4094.9755411186825</v>
      </c>
      <c r="K48" s="34">
        <f t="shared" ref="K48:K93" si="4">K102*$K$38</f>
        <v>2756.7612636956378</v>
      </c>
      <c r="L48" s="80">
        <f>SUM(B48:K48)</f>
        <v>102614.31677145079</v>
      </c>
      <c r="M48" s="34">
        <f>$H$18</f>
        <v>0</v>
      </c>
      <c r="N48" s="34">
        <f>$N$35*(L48+M48)</f>
        <v>25653.57919286269</v>
      </c>
      <c r="O48" s="34">
        <f>SUM(L48:N48)</f>
        <v>128267.89596431347</v>
      </c>
      <c r="P48" s="34">
        <v>125411</v>
      </c>
      <c r="Q48" s="34">
        <f>+O48-P48</f>
        <v>2856.8959643134731</v>
      </c>
      <c r="R48" s="43" t="s">
        <v>5</v>
      </c>
      <c r="S48" s="58">
        <f>+O48/$O$94</f>
        <v>9.1324289394534644E-3</v>
      </c>
      <c r="T48" s="58">
        <f>+P48/$P$94</f>
        <v>9.437894020090867E-3</v>
      </c>
      <c r="U48" s="60">
        <f>+S48-T48</f>
        <v>-3.0546508063740256E-4</v>
      </c>
      <c r="V48" s="24"/>
      <c r="W48" s="17"/>
      <c r="X48" s="18"/>
    </row>
    <row r="49" spans="1:24">
      <c r="A49" s="10" t="s">
        <v>6</v>
      </c>
      <c r="B49" s="35">
        <f t="shared" si="1"/>
        <v>108167.56527793604</v>
      </c>
      <c r="C49" s="35">
        <f t="shared" si="2"/>
        <v>102053.32227068255</v>
      </c>
      <c r="D49" s="35">
        <f t="shared" si="3"/>
        <v>42386.49295255282</v>
      </c>
      <c r="E49" s="35">
        <f t="shared" ref="E49:E93" si="5">E103*$E$38</f>
        <v>0</v>
      </c>
      <c r="F49" s="35"/>
      <c r="G49" s="35">
        <f t="shared" ref="G49:G93" si="6">G103*$G$38</f>
        <v>23320.532981132077</v>
      </c>
      <c r="H49" s="35">
        <f t="shared" ref="H49:H93" si="7">H103*$H$38</f>
        <v>15660.027148572954</v>
      </c>
      <c r="I49" s="35">
        <f t="shared" ref="I49:I93" si="8">I103*$I$38</f>
        <v>18912.138810919445</v>
      </c>
      <c r="J49" s="35">
        <f t="shared" ref="J49:J93" si="9">J103*$J$38</f>
        <v>19317.602009190305</v>
      </c>
      <c r="K49" s="35">
        <f t="shared" si="4"/>
        <v>21412.104609800364</v>
      </c>
      <c r="L49" s="81">
        <f t="shared" ref="L49:L93" si="10">SUM(B49:K49)</f>
        <v>351229.78606078657</v>
      </c>
      <c r="M49" s="35">
        <f t="shared" ref="M49:M93" si="11">$H$18</f>
        <v>0</v>
      </c>
      <c r="N49" s="35">
        <f t="shared" ref="N49:N93" si="12">$N$35*(L49+M49)</f>
        <v>87807.446515196614</v>
      </c>
      <c r="O49" s="35">
        <f t="shared" ref="O49:O93" si="13">SUM(L49:N49)</f>
        <v>439037.23257598316</v>
      </c>
      <c r="P49" s="35">
        <v>407623</v>
      </c>
      <c r="Q49" s="36">
        <f>+O49-P49</f>
        <v>31414.232575983158</v>
      </c>
      <c r="R49" s="10" t="s">
        <v>6</v>
      </c>
      <c r="S49" s="59">
        <f t="shared" ref="S49:S93" si="14">+O49/$O$94</f>
        <v>3.1258611503146363E-2</v>
      </c>
      <c r="T49" s="59">
        <f t="shared" ref="T49:T93" si="15">+P49/$P$94</f>
        <v>3.0675958840544287E-2</v>
      </c>
      <c r="U49" s="61">
        <f>+S49-T49</f>
        <v>5.8265266260207685E-4</v>
      </c>
      <c r="V49" s="24"/>
      <c r="W49" s="17"/>
      <c r="X49" s="18"/>
    </row>
    <row r="50" spans="1:24">
      <c r="A50" s="43" t="s">
        <v>7</v>
      </c>
      <c r="B50" s="34">
        <f t="shared" si="1"/>
        <v>8508.5226686370843</v>
      </c>
      <c r="C50" s="34">
        <f t="shared" si="2"/>
        <v>13598.557084465554</v>
      </c>
      <c r="D50" s="34">
        <f t="shared" si="3"/>
        <v>56327.01484725043</v>
      </c>
      <c r="E50" s="34">
        <f>E104*$E$38</f>
        <v>0</v>
      </c>
      <c r="F50" s="34"/>
      <c r="G50" s="34">
        <f t="shared" si="6"/>
        <v>2182.4028190899007</v>
      </c>
      <c r="H50" s="34">
        <f t="shared" si="7"/>
        <v>2922.206022939451</v>
      </c>
      <c r="I50" s="34">
        <f t="shared" si="8"/>
        <v>3199.0682565734392</v>
      </c>
      <c r="J50" s="34">
        <f>J104*$J$38</f>
        <v>1602.3817334812234</v>
      </c>
      <c r="K50" s="34">
        <f t="shared" si="4"/>
        <v>2303.5950285675881</v>
      </c>
      <c r="L50" s="80">
        <f t="shared" si="10"/>
        <v>90643.748461004681</v>
      </c>
      <c r="M50" s="34">
        <f t="shared" si="11"/>
        <v>0</v>
      </c>
      <c r="N50" s="34">
        <f t="shared" si="12"/>
        <v>22660.937115251163</v>
      </c>
      <c r="O50" s="34">
        <f t="shared" si="13"/>
        <v>113304.68557625584</v>
      </c>
      <c r="P50" s="34">
        <v>120572</v>
      </c>
      <c r="Q50" s="34">
        <f>+O50-P50</f>
        <v>-7267.3144237441593</v>
      </c>
      <c r="R50" s="43" t="s">
        <v>7</v>
      </c>
      <c r="S50" s="58">
        <f t="shared" si="14"/>
        <v>8.0670769700639695E-3</v>
      </c>
      <c r="T50" s="58">
        <f t="shared" si="15"/>
        <v>9.0737316327148022E-3</v>
      </c>
      <c r="U50" s="60">
        <f>+S50-T50</f>
        <v>-1.0066546626508327E-3</v>
      </c>
      <c r="V50" s="24"/>
      <c r="W50" s="17"/>
      <c r="X50" s="18"/>
    </row>
    <row r="51" spans="1:24">
      <c r="A51" s="10" t="s">
        <v>8</v>
      </c>
      <c r="B51" s="35">
        <f t="shared" si="1"/>
        <v>132866.04784008031</v>
      </c>
      <c r="C51" s="35">
        <f t="shared" si="2"/>
        <v>96921.791295412506</v>
      </c>
      <c r="D51" s="35">
        <f t="shared" si="3"/>
        <v>45353.774895251656</v>
      </c>
      <c r="E51" s="35">
        <f t="shared" si="5"/>
        <v>0</v>
      </c>
      <c r="F51" s="35"/>
      <c r="G51" s="35">
        <f t="shared" si="6"/>
        <v>30241.867635960047</v>
      </c>
      <c r="H51" s="35">
        <f t="shared" si="7"/>
        <v>14985.671912510004</v>
      </c>
      <c r="I51" s="35">
        <f t="shared" si="8"/>
        <v>20276.447332105177</v>
      </c>
      <c r="J51" s="35">
        <f t="shared" si="9"/>
        <v>22433.344268737128</v>
      </c>
      <c r="K51" s="35">
        <f t="shared" si="4"/>
        <v>21751.979286146405</v>
      </c>
      <c r="L51" s="81">
        <f t="shared" si="10"/>
        <v>384830.92446620326</v>
      </c>
      <c r="M51" s="35">
        <f t="shared" si="11"/>
        <v>0</v>
      </c>
      <c r="N51" s="35">
        <f t="shared" si="12"/>
        <v>96207.731116550785</v>
      </c>
      <c r="O51" s="35">
        <f t="shared" si="13"/>
        <v>481038.65558275406</v>
      </c>
      <c r="P51" s="35">
        <v>447596</v>
      </c>
      <c r="Q51" s="36">
        <f t="shared" ref="Q51:Q94" si="16">+O51-P51</f>
        <v>33442.655582754058</v>
      </c>
      <c r="R51" s="10" t="s">
        <v>8</v>
      </c>
      <c r="S51" s="59">
        <f t="shared" si="14"/>
        <v>3.4249032512874152E-2</v>
      </c>
      <c r="T51" s="59">
        <f t="shared" si="15"/>
        <v>3.3684155391605138E-2</v>
      </c>
      <c r="U51" s="61">
        <f>+S51-T51</f>
        <v>5.6487712126901402E-4</v>
      </c>
      <c r="V51" s="24"/>
      <c r="W51" s="17"/>
      <c r="X51" s="18"/>
    </row>
    <row r="52" spans="1:24">
      <c r="A52" s="43" t="s">
        <v>9</v>
      </c>
      <c r="B52" s="34">
        <f t="shared" si="1"/>
        <v>10238.747390080604</v>
      </c>
      <c r="C52" s="34">
        <f t="shared" si="2"/>
        <v>16260.538777886879</v>
      </c>
      <c r="D52" s="34">
        <f t="shared" si="3"/>
        <v>57653.80279190396</v>
      </c>
      <c r="E52" s="34">
        <f>E106*$E$38</f>
        <v>0</v>
      </c>
      <c r="F52" s="34"/>
      <c r="G52" s="34">
        <f t="shared" si="6"/>
        <v>1434.1504239733631</v>
      </c>
      <c r="H52" s="34">
        <f t="shared" si="7"/>
        <v>2922.206022939451</v>
      </c>
      <c r="I52" s="34">
        <f t="shared" si="8"/>
        <v>3104.9780137330436</v>
      </c>
      <c r="J52" s="34">
        <f>J106*$J$38</f>
        <v>3026.7210521311999</v>
      </c>
      <c r="K52" s="34">
        <f t="shared" si="4"/>
        <v>2454.6504402769378</v>
      </c>
      <c r="L52" s="80">
        <f t="shared" si="10"/>
        <v>97095.794912925427</v>
      </c>
      <c r="M52" s="34">
        <f t="shared" si="11"/>
        <v>0</v>
      </c>
      <c r="N52" s="34">
        <f t="shared" si="12"/>
        <v>24273.948728231349</v>
      </c>
      <c r="O52" s="34">
        <f t="shared" si="13"/>
        <v>121369.74364115678</v>
      </c>
      <c r="P52" s="34">
        <v>117881</v>
      </c>
      <c r="Q52" s="34">
        <f t="shared" si="16"/>
        <v>3488.743641156776</v>
      </c>
      <c r="R52" s="43" t="s">
        <v>9</v>
      </c>
      <c r="S52" s="58">
        <f t="shared" si="14"/>
        <v>8.6412936835802319E-3</v>
      </c>
      <c r="T52" s="58">
        <f t="shared" si="15"/>
        <v>8.8712185133866372E-3</v>
      </c>
      <c r="U52" s="60">
        <f t="shared" ref="U52:U65" si="17">+S52-T52</f>
        <v>-2.2992482980640529E-4</v>
      </c>
      <c r="V52" s="24"/>
      <c r="W52" s="17"/>
      <c r="X52" s="18"/>
    </row>
    <row r="53" spans="1:24">
      <c r="A53" s="43" t="s">
        <v>10</v>
      </c>
      <c r="B53" s="34">
        <f t="shared" si="1"/>
        <v>18785.296975672489</v>
      </c>
      <c r="C53" s="34">
        <f t="shared" si="2"/>
        <v>23091.889388715095</v>
      </c>
      <c r="D53" s="34">
        <f t="shared" si="3"/>
        <v>57893.368821769865</v>
      </c>
      <c r="E53" s="34">
        <f>E107*$E$38</f>
        <v>0</v>
      </c>
      <c r="F53" s="34"/>
      <c r="G53" s="34">
        <f t="shared" si="6"/>
        <v>5113.0580332963382</v>
      </c>
      <c r="H53" s="34">
        <f t="shared" si="7"/>
        <v>5769.4836863163519</v>
      </c>
      <c r="I53" s="34">
        <f t="shared" si="8"/>
        <v>5127.9182348015411</v>
      </c>
      <c r="J53" s="34">
        <f>J107*$J$38</f>
        <v>3560.8482966249412</v>
      </c>
      <c r="K53" s="34">
        <f t="shared" si="4"/>
        <v>3058.8720871143378</v>
      </c>
      <c r="L53" s="80">
        <f t="shared" si="10"/>
        <v>122400.73552431096</v>
      </c>
      <c r="M53" s="34">
        <f t="shared" si="11"/>
        <v>0</v>
      </c>
      <c r="N53" s="34">
        <f t="shared" si="12"/>
        <v>30600.18388107773</v>
      </c>
      <c r="O53" s="34">
        <f t="shared" si="13"/>
        <v>153000.9194053887</v>
      </c>
      <c r="P53" s="34">
        <v>156992</v>
      </c>
      <c r="Q53" s="34">
        <f t="shared" si="16"/>
        <v>-3991.080594611296</v>
      </c>
      <c r="R53" s="43" t="s">
        <v>10</v>
      </c>
      <c r="S53" s="58">
        <f t="shared" si="14"/>
        <v>1.089337291795529E-2</v>
      </c>
      <c r="T53" s="58">
        <f t="shared" si="15"/>
        <v>1.1814544641236458E-2</v>
      </c>
      <c r="U53" s="60">
        <f t="shared" si="17"/>
        <v>-9.2117172328116774E-4</v>
      </c>
      <c r="V53" s="24"/>
      <c r="W53" s="17"/>
      <c r="X53" s="18"/>
    </row>
    <row r="54" spans="1:24">
      <c r="A54" s="10" t="s">
        <v>11</v>
      </c>
      <c r="B54" s="35">
        <f t="shared" si="1"/>
        <v>127675.37367574977</v>
      </c>
      <c r="C54" s="35">
        <f t="shared" si="2"/>
        <v>68313.506108282148</v>
      </c>
      <c r="D54" s="35">
        <f t="shared" si="3"/>
        <v>30386.942220227207</v>
      </c>
      <c r="E54" s="35">
        <f t="shared" si="5"/>
        <v>0</v>
      </c>
      <c r="F54" s="35"/>
      <c r="G54" s="35">
        <f t="shared" si="6"/>
        <v>13655.606210876806</v>
      </c>
      <c r="H54" s="35">
        <f t="shared" si="7"/>
        <v>18132.663014137106</v>
      </c>
      <c r="I54" s="35">
        <f t="shared" si="8"/>
        <v>16842.153468430752</v>
      </c>
      <c r="J54" s="35">
        <f t="shared" si="9"/>
        <v>16646.965786721601</v>
      </c>
      <c r="K54" s="35">
        <f t="shared" si="4"/>
        <v>21034.466080526989</v>
      </c>
      <c r="L54" s="81">
        <f t="shared" si="10"/>
        <v>312687.67656495242</v>
      </c>
      <c r="M54" s="35">
        <f t="shared" si="11"/>
        <v>0</v>
      </c>
      <c r="N54" s="35">
        <f t="shared" si="12"/>
        <v>78171.919141238075</v>
      </c>
      <c r="O54" s="35">
        <f t="shared" si="13"/>
        <v>390859.59570619051</v>
      </c>
      <c r="P54" s="35">
        <v>371215</v>
      </c>
      <c r="Q54" s="36">
        <f t="shared" si="16"/>
        <v>19644.595706190506</v>
      </c>
      <c r="R54" s="10" t="s">
        <v>11</v>
      </c>
      <c r="S54" s="59">
        <f t="shared" si="14"/>
        <v>2.7828455875532534E-2</v>
      </c>
      <c r="T54" s="59">
        <f t="shared" si="15"/>
        <v>2.7936048900559209E-2</v>
      </c>
      <c r="U54" s="61">
        <f t="shared" si="17"/>
        <v>-1.0759302502667475E-4</v>
      </c>
      <c r="V54" s="24"/>
      <c r="W54" s="17"/>
      <c r="X54" s="18"/>
    </row>
    <row r="55" spans="1:24">
      <c r="A55" s="10" t="s">
        <v>12</v>
      </c>
      <c r="B55" s="35">
        <f t="shared" si="1"/>
        <v>133902.2813270987</v>
      </c>
      <c r="C55" s="35">
        <f t="shared" si="2"/>
        <v>115940.52797250704</v>
      </c>
      <c r="D55" s="35">
        <f t="shared" si="3"/>
        <v>46838.256943247259</v>
      </c>
      <c r="E55" s="35">
        <f t="shared" si="5"/>
        <v>0</v>
      </c>
      <c r="F55" s="35"/>
      <c r="G55" s="35">
        <f t="shared" si="6"/>
        <v>25502.935800221981</v>
      </c>
      <c r="H55" s="35">
        <f t="shared" si="7"/>
        <v>17832.949575886905</v>
      </c>
      <c r="I55" s="35">
        <f t="shared" si="8"/>
        <v>21828.9363389717</v>
      </c>
      <c r="J55" s="35">
        <f t="shared" si="9"/>
        <v>20563.898913009034</v>
      </c>
      <c r="K55" s="35">
        <f t="shared" si="4"/>
        <v>17786.774728775967</v>
      </c>
      <c r="L55" s="81">
        <f t="shared" si="10"/>
        <v>400196.56159971858</v>
      </c>
      <c r="M55" s="35">
        <f t="shared" si="11"/>
        <v>0</v>
      </c>
      <c r="N55" s="35">
        <f t="shared" si="12"/>
        <v>100049.14039992962</v>
      </c>
      <c r="O55" s="35">
        <f t="shared" si="13"/>
        <v>500245.70199964818</v>
      </c>
      <c r="P55" s="35">
        <v>461441</v>
      </c>
      <c r="Q55" s="36">
        <f t="shared" si="16"/>
        <v>38804.701999648183</v>
      </c>
      <c r="R55" s="10" t="s">
        <v>12</v>
      </c>
      <c r="S55" s="59">
        <f t="shared" si="14"/>
        <v>3.5616537493137264E-2</v>
      </c>
      <c r="T55" s="59">
        <f t="shared" si="15"/>
        <v>3.4726070715684829E-2</v>
      </c>
      <c r="U55" s="61">
        <f t="shared" si="17"/>
        <v>8.9046677745243524E-4</v>
      </c>
      <c r="V55" s="24"/>
      <c r="W55" s="17"/>
      <c r="X55" s="18"/>
    </row>
    <row r="56" spans="1:24">
      <c r="A56" s="43" t="s">
        <v>13</v>
      </c>
      <c r="B56" s="34">
        <f t="shared" si="1"/>
        <v>9525.7426971780533</v>
      </c>
      <c r="C56" s="34">
        <f t="shared" si="2"/>
        <v>13630.629153060994</v>
      </c>
      <c r="D56" s="34">
        <f t="shared" si="3"/>
        <v>41151.080077791623</v>
      </c>
      <c r="E56" s="34">
        <f>E110*$E$38</f>
        <v>0</v>
      </c>
      <c r="F56" s="34"/>
      <c r="G56" s="34">
        <f t="shared" si="6"/>
        <v>2244.757185349612</v>
      </c>
      <c r="H56" s="34">
        <f t="shared" si="7"/>
        <v>824.2119551880503</v>
      </c>
      <c r="I56" s="34">
        <f t="shared" si="8"/>
        <v>611.58657846256926</v>
      </c>
      <c r="J56" s="34">
        <f>J110*$J$38</f>
        <v>2047.4877705593412</v>
      </c>
      <c r="K56" s="34">
        <f t="shared" si="4"/>
        <v>1095.1517348927875</v>
      </c>
      <c r="L56" s="80">
        <f t="shared" si="10"/>
        <v>71130.647152483027</v>
      </c>
      <c r="M56" s="34">
        <f t="shared" si="11"/>
        <v>0</v>
      </c>
      <c r="N56" s="34">
        <f t="shared" si="12"/>
        <v>17782.661788120749</v>
      </c>
      <c r="O56" s="34">
        <f t="shared" si="13"/>
        <v>88913.308940603776</v>
      </c>
      <c r="P56" s="34">
        <v>87668</v>
      </c>
      <c r="Q56" s="34">
        <f t="shared" si="16"/>
        <v>1245.3089406037761</v>
      </c>
      <c r="R56" s="43" t="s">
        <v>13</v>
      </c>
      <c r="S56" s="58">
        <f t="shared" si="14"/>
        <v>6.3304575908662945E-3</v>
      </c>
      <c r="T56" s="58">
        <f t="shared" si="15"/>
        <v>6.5975177054112171E-3</v>
      </c>
      <c r="U56" s="60">
        <f>+S56-T56</f>
        <v>-2.6706011454492255E-4</v>
      </c>
      <c r="V56" s="24"/>
      <c r="W56" s="17"/>
      <c r="X56" s="18"/>
    </row>
    <row r="57" spans="1:24">
      <c r="A57" s="10" t="s">
        <v>14</v>
      </c>
      <c r="B57" s="35">
        <f t="shared" si="1"/>
        <v>268964.38362131885</v>
      </c>
      <c r="C57" s="35">
        <f t="shared" si="2"/>
        <v>186787.72749982873</v>
      </c>
      <c r="D57" s="35">
        <f t="shared" si="3"/>
        <v>34902.405362461046</v>
      </c>
      <c r="E57" s="35">
        <f t="shared" si="5"/>
        <v>0</v>
      </c>
      <c r="F57" s="35"/>
      <c r="G57" s="35">
        <f t="shared" si="6"/>
        <v>30678.348199778029</v>
      </c>
      <c r="H57" s="35">
        <f t="shared" si="7"/>
        <v>30495.842341957858</v>
      </c>
      <c r="I57" s="35">
        <f t="shared" si="8"/>
        <v>32508.178901356561</v>
      </c>
      <c r="J57" s="35">
        <f t="shared" si="9"/>
        <v>48338.515626683577</v>
      </c>
      <c r="K57" s="35">
        <f t="shared" si="4"/>
        <v>42068.932161053977</v>
      </c>
      <c r="L57" s="81">
        <f t="shared" si="10"/>
        <v>674744.3337144386</v>
      </c>
      <c r="M57" s="35">
        <f t="shared" si="11"/>
        <v>0</v>
      </c>
      <c r="N57" s="35">
        <f t="shared" si="12"/>
        <v>168686.08342860959</v>
      </c>
      <c r="O57" s="35">
        <f>SUM(L57:N57)</f>
        <v>843430.41714304825</v>
      </c>
      <c r="P57" s="35">
        <v>802334</v>
      </c>
      <c r="Q57" s="36">
        <f t="shared" si="16"/>
        <v>41096.417143048253</v>
      </c>
      <c r="R57" s="10" t="s">
        <v>14</v>
      </c>
      <c r="S57" s="59">
        <f t="shared" si="14"/>
        <v>6.0050633028824921E-2</v>
      </c>
      <c r="T57" s="59">
        <f t="shared" si="15"/>
        <v>6.038021593572801E-2</v>
      </c>
      <c r="U57" s="61">
        <f t="shared" si="17"/>
        <v>-3.2958290690308922E-4</v>
      </c>
      <c r="V57" s="24"/>
      <c r="W57" s="17"/>
      <c r="X57" s="18"/>
    </row>
    <row r="58" spans="1:24">
      <c r="A58" s="10" t="s">
        <v>15</v>
      </c>
      <c r="B58" s="35">
        <f t="shared" si="1"/>
        <v>39576.513820710818</v>
      </c>
      <c r="C58" s="35">
        <f t="shared" si="2"/>
        <v>43650.085358390614</v>
      </c>
      <c r="D58" s="35">
        <f t="shared" si="3"/>
        <v>53537.065163278443</v>
      </c>
      <c r="E58" s="35">
        <f t="shared" si="5"/>
        <v>0</v>
      </c>
      <c r="F58" s="35"/>
      <c r="G58" s="35">
        <f t="shared" si="6"/>
        <v>3803.616341842398</v>
      </c>
      <c r="H58" s="35">
        <f t="shared" si="7"/>
        <v>9965.4718218191538</v>
      </c>
      <c r="I58" s="35">
        <f t="shared" si="8"/>
        <v>8138.8060056941895</v>
      </c>
      <c r="J58" s="35">
        <f t="shared" si="9"/>
        <v>6053.4421042623999</v>
      </c>
      <c r="K58" s="35">
        <f t="shared" si="4"/>
        <v>8798.9777320696394</v>
      </c>
      <c r="L58" s="81">
        <f t="shared" si="10"/>
        <v>173523.97834806764</v>
      </c>
      <c r="M58" s="35">
        <f t="shared" si="11"/>
        <v>0</v>
      </c>
      <c r="N58" s="35">
        <f t="shared" si="12"/>
        <v>43380.994587016896</v>
      </c>
      <c r="O58" s="35">
        <f t="shared" si="13"/>
        <v>216904.97293508454</v>
      </c>
      <c r="P58" s="35">
        <v>210905</v>
      </c>
      <c r="Q58" s="36">
        <f t="shared" si="16"/>
        <v>5999.9729350845446</v>
      </c>
      <c r="R58" s="10" t="s">
        <v>15</v>
      </c>
      <c r="S58" s="59">
        <f t="shared" si="14"/>
        <v>1.544321934223394E-2</v>
      </c>
      <c r="T58" s="59">
        <f t="shared" si="15"/>
        <v>1.5871805808958261E-2</v>
      </c>
      <c r="U58" s="61">
        <f t="shared" si="17"/>
        <v>-4.2858646672432055E-4</v>
      </c>
      <c r="V58" s="24"/>
      <c r="W58" s="17"/>
      <c r="X58" s="18"/>
    </row>
    <row r="59" spans="1:24">
      <c r="A59" s="32" t="s">
        <v>16</v>
      </c>
      <c r="B59" s="36">
        <f t="shared" si="1"/>
        <v>23985.477869241749</v>
      </c>
      <c r="C59" s="36">
        <f t="shared" si="2"/>
        <v>30308.104822688558</v>
      </c>
      <c r="D59" s="36">
        <f t="shared" si="3"/>
        <v>48189.463215384261</v>
      </c>
      <c r="E59" s="36">
        <f>E113*$E$38</f>
        <v>0</v>
      </c>
      <c r="F59" s="36"/>
      <c r="G59" s="36">
        <f t="shared" si="6"/>
        <v>7856.650148723641</v>
      </c>
      <c r="H59" s="36">
        <f t="shared" si="7"/>
        <v>6219.0538436916522</v>
      </c>
      <c r="I59" s="36">
        <f t="shared" si="8"/>
        <v>6257.0011488862847</v>
      </c>
      <c r="J59" s="36">
        <f>J113*$J$38</f>
        <v>5252.2512375217884</v>
      </c>
      <c r="K59" s="36">
        <f t="shared" si="4"/>
        <v>6457.6188505747132</v>
      </c>
      <c r="L59" s="87">
        <f t="shared" si="10"/>
        <v>134525.62113671267</v>
      </c>
      <c r="M59" s="36">
        <f t="shared" si="11"/>
        <v>0</v>
      </c>
      <c r="N59" s="36">
        <f t="shared" si="12"/>
        <v>33631.405284178152</v>
      </c>
      <c r="O59" s="36">
        <f t="shared" si="13"/>
        <v>168157.02642089082</v>
      </c>
      <c r="P59" s="36">
        <v>159744</v>
      </c>
      <c r="Q59" s="36">
        <f t="shared" si="16"/>
        <v>8413.0264208908193</v>
      </c>
      <c r="R59" s="32" t="s">
        <v>16</v>
      </c>
      <c r="S59" s="59">
        <f t="shared" si="14"/>
        <v>1.1972458758392979E-2</v>
      </c>
      <c r="T59" s="59">
        <f t="shared" si="15"/>
        <v>1.2021648358958907E-2</v>
      </c>
      <c r="U59" s="88">
        <f>+S59-T59</f>
        <v>-4.9189600565928415E-5</v>
      </c>
      <c r="V59" s="24"/>
      <c r="W59" s="17"/>
      <c r="X59" s="18"/>
    </row>
    <row r="60" spans="1:24">
      <c r="A60" s="10" t="s">
        <v>17</v>
      </c>
      <c r="B60" s="35">
        <f t="shared" si="1"/>
        <v>30630.681607093502</v>
      </c>
      <c r="C60" s="35">
        <f t="shared" si="2"/>
        <v>40058.013675701601</v>
      </c>
      <c r="D60" s="35">
        <f t="shared" si="3"/>
        <v>54630.505739260596</v>
      </c>
      <c r="E60" s="35">
        <f t="shared" si="5"/>
        <v>0</v>
      </c>
      <c r="F60" s="35"/>
      <c r="G60" s="35">
        <f t="shared" si="6"/>
        <v>5050.7036670366269</v>
      </c>
      <c r="H60" s="35">
        <f t="shared" si="7"/>
        <v>7492.8359562550022</v>
      </c>
      <c r="I60" s="35">
        <f t="shared" si="8"/>
        <v>6915.6328487690507</v>
      </c>
      <c r="J60" s="35">
        <f t="shared" si="9"/>
        <v>6854.6329710030113</v>
      </c>
      <c r="K60" s="35">
        <f t="shared" si="4"/>
        <v>7061.8404974121131</v>
      </c>
      <c r="L60" s="81">
        <f t="shared" si="10"/>
        <v>158694.84696253148</v>
      </c>
      <c r="M60" s="35">
        <f t="shared" si="11"/>
        <v>0</v>
      </c>
      <c r="N60" s="35">
        <f t="shared" si="12"/>
        <v>39673.711740632854</v>
      </c>
      <c r="O60" s="35">
        <f t="shared" si="13"/>
        <v>198368.55870316434</v>
      </c>
      <c r="P60" s="35">
        <v>187752</v>
      </c>
      <c r="Q60" s="36">
        <f t="shared" si="16"/>
        <v>10616.558703164337</v>
      </c>
      <c r="R60" s="10" t="s">
        <v>17</v>
      </c>
      <c r="S60" s="59">
        <f t="shared" si="14"/>
        <v>1.4123462091266147E-2</v>
      </c>
      <c r="T60" s="59">
        <f t="shared" si="15"/>
        <v>1.4129410323337669E-2</v>
      </c>
      <c r="U60" s="61">
        <f t="shared" si="17"/>
        <v>-5.9482320715221332E-6</v>
      </c>
      <c r="V60" s="24"/>
      <c r="W60" s="17"/>
      <c r="X60" s="18"/>
    </row>
    <row r="61" spans="1:24">
      <c r="A61" s="10" t="s">
        <v>18</v>
      </c>
      <c r="B61" s="35">
        <f t="shared" si="1"/>
        <v>23624.222158171124</v>
      </c>
      <c r="C61" s="35">
        <f t="shared" si="2"/>
        <v>34477.473740095447</v>
      </c>
      <c r="D61" s="35">
        <f t="shared" si="3"/>
        <v>56727.730523344973</v>
      </c>
      <c r="E61" s="35">
        <f t="shared" si="5"/>
        <v>0</v>
      </c>
      <c r="F61" s="35"/>
      <c r="G61" s="35">
        <f t="shared" si="6"/>
        <v>6609.5628235294125</v>
      </c>
      <c r="H61" s="35">
        <f t="shared" si="7"/>
        <v>4795.4150120032009</v>
      </c>
      <c r="I61" s="35">
        <f t="shared" si="8"/>
        <v>5927.6852989449008</v>
      </c>
      <c r="J61" s="35">
        <f t="shared" si="9"/>
        <v>4718.1239930280472</v>
      </c>
      <c r="K61" s="35">
        <f t="shared" si="4"/>
        <v>4078.4961161524507</v>
      </c>
      <c r="L61" s="81">
        <f t="shared" si="10"/>
        <v>140958.70966526953</v>
      </c>
      <c r="M61" s="35">
        <f t="shared" si="11"/>
        <v>0</v>
      </c>
      <c r="N61" s="35">
        <f t="shared" si="12"/>
        <v>35239.677416317369</v>
      </c>
      <c r="O61" s="35">
        <f t="shared" si="13"/>
        <v>176198.3870815869</v>
      </c>
      <c r="P61" s="36">
        <v>166063</v>
      </c>
      <c r="Q61" s="36">
        <f t="shared" si="16"/>
        <v>10135.387081586901</v>
      </c>
      <c r="R61" s="10" t="s">
        <v>18</v>
      </c>
      <c r="S61" s="59">
        <f t="shared" si="14"/>
        <v>1.2544988262040212E-2</v>
      </c>
      <c r="T61" s="59">
        <f t="shared" si="15"/>
        <v>1.2497189199179894E-2</v>
      </c>
      <c r="U61" s="61">
        <f t="shared" si="17"/>
        <v>4.7799062860318792E-5</v>
      </c>
      <c r="V61" s="24"/>
      <c r="W61" s="17"/>
      <c r="X61" s="18"/>
    </row>
    <row r="62" spans="1:24">
      <c r="A62" s="10" t="s">
        <v>19</v>
      </c>
      <c r="B62" s="35">
        <f t="shared" si="1"/>
        <v>29832.116351042649</v>
      </c>
      <c r="C62" s="35">
        <f t="shared" si="2"/>
        <v>42014.40986002329</v>
      </c>
      <c r="D62" s="35">
        <f t="shared" si="3"/>
        <v>51644.186443859879</v>
      </c>
      <c r="E62" s="35">
        <f t="shared" si="5"/>
        <v>0</v>
      </c>
      <c r="F62" s="35"/>
      <c r="G62" s="35">
        <f t="shared" si="6"/>
        <v>6422.4997247502779</v>
      </c>
      <c r="H62" s="35">
        <f t="shared" si="7"/>
        <v>6968.3374393171516</v>
      </c>
      <c r="I62" s="35">
        <f t="shared" si="8"/>
        <v>6351.0913917266798</v>
      </c>
      <c r="J62" s="35">
        <f t="shared" si="9"/>
        <v>5074.2088226905416</v>
      </c>
      <c r="K62" s="35">
        <f t="shared" si="4"/>
        <v>6759.7296739934136</v>
      </c>
      <c r="L62" s="81">
        <f t="shared" si="10"/>
        <v>155066.5797074039</v>
      </c>
      <c r="M62" s="35">
        <f t="shared" si="11"/>
        <v>0</v>
      </c>
      <c r="N62" s="35">
        <f t="shared" si="12"/>
        <v>38766.64492685096</v>
      </c>
      <c r="O62" s="35">
        <f t="shared" si="13"/>
        <v>193833.22463425488</v>
      </c>
      <c r="P62" s="35">
        <v>192289</v>
      </c>
      <c r="Q62" s="36">
        <f t="shared" si="16"/>
        <v>1544.2246342548751</v>
      </c>
      <c r="R62" s="10" t="s">
        <v>19</v>
      </c>
      <c r="S62" s="59">
        <f t="shared" si="14"/>
        <v>1.3800554977294922E-2</v>
      </c>
      <c r="T62" s="59">
        <f t="shared" si="15"/>
        <v>1.447084548587646E-2</v>
      </c>
      <c r="U62" s="61">
        <f t="shared" si="17"/>
        <v>-6.7029050858153846E-4</v>
      </c>
      <c r="V62" s="24"/>
      <c r="W62" s="17"/>
      <c r="X62" s="18"/>
    </row>
    <row r="63" spans="1:24">
      <c r="A63" s="10" t="s">
        <v>20</v>
      </c>
      <c r="B63" s="35">
        <f t="shared" si="1"/>
        <v>48931.135391592259</v>
      </c>
      <c r="C63" s="35">
        <f t="shared" si="2"/>
        <v>64689.362356997699</v>
      </c>
      <c r="D63" s="35">
        <f t="shared" si="3"/>
        <v>46508.373764599972</v>
      </c>
      <c r="E63" s="35">
        <f t="shared" si="5"/>
        <v>0</v>
      </c>
      <c r="F63" s="35"/>
      <c r="G63" s="35">
        <f t="shared" si="6"/>
        <v>12720.290716981133</v>
      </c>
      <c r="H63" s="35">
        <f t="shared" si="7"/>
        <v>13562.033080821555</v>
      </c>
      <c r="I63" s="35">
        <f t="shared" si="8"/>
        <v>11008.558412326245</v>
      </c>
      <c r="J63" s="35">
        <f t="shared" si="9"/>
        <v>8991.1419489779764</v>
      </c>
      <c r="K63" s="35">
        <f t="shared" si="4"/>
        <v>9516.4909376890519</v>
      </c>
      <c r="L63" s="81">
        <f t="shared" si="10"/>
        <v>215927.3866099859</v>
      </c>
      <c r="M63" s="35">
        <f t="shared" si="11"/>
        <v>0</v>
      </c>
      <c r="N63" s="35">
        <f t="shared" si="12"/>
        <v>53981.846652496461</v>
      </c>
      <c r="O63" s="35">
        <f t="shared" si="13"/>
        <v>269909.23326248233</v>
      </c>
      <c r="P63" s="35">
        <v>256474</v>
      </c>
      <c r="Q63" s="36">
        <f t="shared" si="16"/>
        <v>13435.233262482332</v>
      </c>
      <c r="R63" s="10" t="s">
        <v>20</v>
      </c>
      <c r="S63" s="59">
        <f t="shared" si="14"/>
        <v>1.9217021331337486E-2</v>
      </c>
      <c r="T63" s="59">
        <f t="shared" si="15"/>
        <v>1.9301133320911126E-2</v>
      </c>
      <c r="U63" s="61">
        <f t="shared" si="17"/>
        <v>-8.4111989573639606E-5</v>
      </c>
      <c r="V63" s="24"/>
      <c r="W63" s="17"/>
      <c r="X63" s="18"/>
    </row>
    <row r="64" spans="1:24">
      <c r="A64" s="10" t="s">
        <v>21</v>
      </c>
      <c r="B64" s="35">
        <f t="shared" si="1"/>
        <v>27132.205247251659</v>
      </c>
      <c r="C64" s="35">
        <f t="shared" si="2"/>
        <v>37684.680599639214</v>
      </c>
      <c r="D64" s="35">
        <f t="shared" si="3"/>
        <v>57851.103175614153</v>
      </c>
      <c r="E64" s="35">
        <f t="shared" si="5"/>
        <v>0</v>
      </c>
      <c r="F64" s="35"/>
      <c r="G64" s="35">
        <f t="shared" si="6"/>
        <v>6609.5628235294125</v>
      </c>
      <c r="H64" s="35">
        <f t="shared" si="7"/>
        <v>4795.4150120032009</v>
      </c>
      <c r="I64" s="35">
        <f t="shared" si="8"/>
        <v>4798.6023848601581</v>
      </c>
      <c r="J64" s="35">
        <f t="shared" si="9"/>
        <v>5875.3996894311531</v>
      </c>
      <c r="K64" s="35">
        <f t="shared" si="4"/>
        <v>6117.7441742286755</v>
      </c>
      <c r="L64" s="81">
        <f t="shared" si="10"/>
        <v>150864.71310655767</v>
      </c>
      <c r="M64" s="35">
        <f t="shared" si="11"/>
        <v>0</v>
      </c>
      <c r="N64" s="35">
        <f t="shared" si="12"/>
        <v>37716.178276639403</v>
      </c>
      <c r="O64" s="35">
        <f t="shared" si="13"/>
        <v>188580.89138319707</v>
      </c>
      <c r="P64" s="35">
        <v>179685</v>
      </c>
      <c r="Q64" s="36">
        <f t="shared" si="16"/>
        <v>8895.8913831970713</v>
      </c>
      <c r="R64" s="10" t="s">
        <v>21</v>
      </c>
      <c r="S64" s="59">
        <f t="shared" si="14"/>
        <v>1.3426598892485054E-2</v>
      </c>
      <c r="T64" s="59">
        <f t="shared" si="15"/>
        <v>1.3522322499621464E-2</v>
      </c>
      <c r="U64" s="61">
        <f t="shared" si="17"/>
        <v>-9.5723607136409539E-5</v>
      </c>
      <c r="V64" s="24"/>
      <c r="W64" s="17"/>
      <c r="X64" s="18"/>
    </row>
    <row r="65" spans="1:24">
      <c r="A65" s="10" t="s">
        <v>22</v>
      </c>
      <c r="B65" s="35">
        <f t="shared" si="1"/>
        <v>99278.773439750919</v>
      </c>
      <c r="C65" s="35">
        <f t="shared" si="2"/>
        <v>60391.705165209052</v>
      </c>
      <c r="D65" s="35">
        <f t="shared" si="3"/>
        <v>46258.930866781957</v>
      </c>
      <c r="E65" s="35">
        <f t="shared" si="5"/>
        <v>0</v>
      </c>
      <c r="F65" s="35"/>
      <c r="G65" s="35">
        <f t="shared" si="6"/>
        <v>15027.402268590457</v>
      </c>
      <c r="H65" s="35">
        <f t="shared" si="7"/>
        <v>11838.680810882905</v>
      </c>
      <c r="I65" s="35">
        <f t="shared" si="8"/>
        <v>13878.310818958302</v>
      </c>
      <c r="J65" s="35">
        <f t="shared" si="9"/>
        <v>14955.562845824754</v>
      </c>
      <c r="K65" s="35">
        <f t="shared" si="4"/>
        <v>11631.266701619952</v>
      </c>
      <c r="L65" s="81">
        <f t="shared" si="10"/>
        <v>273260.63291761832</v>
      </c>
      <c r="M65" s="35">
        <f t="shared" si="11"/>
        <v>0</v>
      </c>
      <c r="N65" s="35">
        <f t="shared" si="12"/>
        <v>68315.158229404551</v>
      </c>
      <c r="O65" s="35">
        <f t="shared" si="13"/>
        <v>341575.79114702286</v>
      </c>
      <c r="P65" s="35">
        <v>308945</v>
      </c>
      <c r="Q65" s="36">
        <f t="shared" si="16"/>
        <v>32630.791147022857</v>
      </c>
      <c r="R65" s="10" t="s">
        <v>22</v>
      </c>
      <c r="S65" s="59">
        <f t="shared" si="14"/>
        <v>2.4319543223470852E-2</v>
      </c>
      <c r="T65" s="59">
        <f t="shared" si="15"/>
        <v>2.324987575282051E-2</v>
      </c>
      <c r="U65" s="61">
        <f t="shared" si="17"/>
        <v>1.0696674706503415E-3</v>
      </c>
      <c r="V65" s="24"/>
      <c r="W65" s="17"/>
      <c r="X65" s="18"/>
    </row>
    <row r="66" spans="1:24">
      <c r="A66" s="43" t="s">
        <v>23</v>
      </c>
      <c r="B66" s="34">
        <f t="shared" si="1"/>
        <v>15248.793698875848</v>
      </c>
      <c r="C66" s="34">
        <f t="shared" si="2"/>
        <v>19499.817706026079</v>
      </c>
      <c r="D66" s="34">
        <f t="shared" si="3"/>
        <v>51497.350820339554</v>
      </c>
      <c r="E66" s="34">
        <f>E120*$E$38</f>
        <v>0</v>
      </c>
      <c r="F66" s="34"/>
      <c r="G66" s="34">
        <f t="shared" si="6"/>
        <v>4053.0338068812439</v>
      </c>
      <c r="H66" s="34">
        <f t="shared" si="7"/>
        <v>2997.1343825020012</v>
      </c>
      <c r="I66" s="34">
        <f t="shared" si="8"/>
        <v>3293.1584994138339</v>
      </c>
      <c r="J66" s="34">
        <f>J120*$J$38</f>
        <v>1869.4453557280942</v>
      </c>
      <c r="K66" s="34">
        <f t="shared" si="4"/>
        <v>2756.7612636956378</v>
      </c>
      <c r="L66" s="80">
        <f t="shared" si="10"/>
        <v>101215.49553346228</v>
      </c>
      <c r="M66" s="34">
        <f t="shared" si="11"/>
        <v>0</v>
      </c>
      <c r="N66" s="34">
        <f t="shared" si="12"/>
        <v>25303.873883365563</v>
      </c>
      <c r="O66" s="34">
        <f t="shared" si="13"/>
        <v>126519.36941682785</v>
      </c>
      <c r="P66" s="34">
        <v>123782</v>
      </c>
      <c r="Q66" s="34">
        <f t="shared" si="16"/>
        <v>2737.3694168278453</v>
      </c>
      <c r="R66" s="43" t="s">
        <v>23</v>
      </c>
      <c r="S66" s="58">
        <f t="shared" si="14"/>
        <v>9.0079371925232497E-3</v>
      </c>
      <c r="T66" s="58">
        <f t="shared" si="15"/>
        <v>9.3153024662500708E-3</v>
      </c>
      <c r="U66" s="60">
        <f t="shared" ref="U66:U81" si="18">+S66-T66</f>
        <v>-3.0736527372682114E-4</v>
      </c>
      <c r="V66" s="24"/>
      <c r="W66" s="17"/>
      <c r="X66" s="18"/>
    </row>
    <row r="67" spans="1:24">
      <c r="A67" s="43" t="s">
        <v>50</v>
      </c>
      <c r="B67" s="34">
        <f t="shared" si="1"/>
        <v>17140.632817377278</v>
      </c>
      <c r="C67" s="34">
        <f t="shared" si="2"/>
        <v>25176.573847418538</v>
      </c>
      <c r="D67" s="34">
        <f t="shared" si="3"/>
        <v>49862.93220579542</v>
      </c>
      <c r="E67" s="34">
        <f>E121*$E$38</f>
        <v>0</v>
      </c>
      <c r="F67" s="34"/>
      <c r="G67" s="34">
        <f t="shared" si="6"/>
        <v>1745.9222552719202</v>
      </c>
      <c r="H67" s="34">
        <f t="shared" si="7"/>
        <v>4345.8448546279014</v>
      </c>
      <c r="I67" s="34">
        <f t="shared" si="8"/>
        <v>4516.3316563389726</v>
      </c>
      <c r="J67" s="34">
        <f>J121*$J$38</f>
        <v>2937.6998447155765</v>
      </c>
      <c r="K67" s="34">
        <f t="shared" si="4"/>
        <v>3021.1082341870006</v>
      </c>
      <c r="L67" s="80">
        <f t="shared" si="10"/>
        <v>108747.0457157326</v>
      </c>
      <c r="M67" s="34">
        <f t="shared" si="11"/>
        <v>0</v>
      </c>
      <c r="N67" s="34">
        <f t="shared" si="12"/>
        <v>27186.761428933143</v>
      </c>
      <c r="O67" s="34">
        <f t="shared" si="13"/>
        <v>135933.80714466574</v>
      </c>
      <c r="P67" s="34">
        <v>135059</v>
      </c>
      <c r="Q67" s="34">
        <f t="shared" si="16"/>
        <v>874.80714466574136</v>
      </c>
      <c r="R67" s="43" t="s">
        <v>50</v>
      </c>
      <c r="S67" s="58">
        <f t="shared" si="14"/>
        <v>9.6782271579742285E-3</v>
      </c>
      <c r="T67" s="58">
        <f t="shared" si="15"/>
        <v>1.0163961123501547E-2</v>
      </c>
      <c r="U67" s="60">
        <f t="shared" si="18"/>
        <v>-4.8573396552731817E-4</v>
      </c>
      <c r="V67" s="24"/>
      <c r="W67" s="17"/>
      <c r="X67" s="18"/>
    </row>
    <row r="68" spans="1:24">
      <c r="A68" s="10" t="s">
        <v>24</v>
      </c>
      <c r="B68" s="35">
        <f t="shared" si="1"/>
        <v>111162.18498812674</v>
      </c>
      <c r="C68" s="35">
        <f t="shared" si="2"/>
        <v>109012.9611558925</v>
      </c>
      <c r="D68" s="35">
        <f t="shared" si="3"/>
        <v>41796.821296128437</v>
      </c>
      <c r="E68" s="35">
        <f t="shared" si="5"/>
        <v>0</v>
      </c>
      <c r="F68" s="35"/>
      <c r="G68" s="35">
        <f t="shared" si="6"/>
        <v>22322.863120976697</v>
      </c>
      <c r="H68" s="35">
        <f t="shared" si="7"/>
        <v>20680.227239263808</v>
      </c>
      <c r="I68" s="35">
        <f t="shared" si="8"/>
        <v>20888.033910567749</v>
      </c>
      <c r="J68" s="35">
        <f t="shared" si="9"/>
        <v>20474.877705593412</v>
      </c>
      <c r="K68" s="35">
        <f t="shared" si="4"/>
        <v>16011.873641191101</v>
      </c>
      <c r="L68" s="81">
        <f t="shared" si="10"/>
        <v>362349.84305774048</v>
      </c>
      <c r="M68" s="35">
        <f t="shared" si="11"/>
        <v>0</v>
      </c>
      <c r="N68" s="35">
        <f t="shared" si="12"/>
        <v>90587.460764435091</v>
      </c>
      <c r="O68" s="35">
        <f t="shared" si="13"/>
        <v>452937.3038221756</v>
      </c>
      <c r="P68" s="35">
        <v>429385</v>
      </c>
      <c r="Q68" s="36">
        <f t="shared" si="16"/>
        <v>23552.3038221756</v>
      </c>
      <c r="R68" s="10" t="s">
        <v>24</v>
      </c>
      <c r="S68" s="59">
        <f t="shared" si="14"/>
        <v>3.2248269998398443E-2</v>
      </c>
      <c r="T68" s="59">
        <f t="shared" si="15"/>
        <v>3.2313673631632928E-2</v>
      </c>
      <c r="U68" s="61">
        <f t="shared" si="18"/>
        <v>-6.5403633234484282E-5</v>
      </c>
      <c r="V68" s="24"/>
      <c r="W68" s="17"/>
      <c r="X68" s="18"/>
    </row>
    <row r="69" spans="1:24">
      <c r="A69" s="10" t="s">
        <v>25</v>
      </c>
      <c r="B69" s="35">
        <f t="shared" si="1"/>
        <v>42846.828678823847</v>
      </c>
      <c r="C69" s="35">
        <f t="shared" si="2"/>
        <v>51219.093546913893</v>
      </c>
      <c r="D69" s="35">
        <f t="shared" si="3"/>
        <v>38982.436883432543</v>
      </c>
      <c r="E69" s="35">
        <f t="shared" si="5"/>
        <v>0</v>
      </c>
      <c r="F69" s="35"/>
      <c r="G69" s="35">
        <f t="shared" si="6"/>
        <v>9228.4462064372929</v>
      </c>
      <c r="H69" s="35">
        <f t="shared" si="7"/>
        <v>6293.9822032542015</v>
      </c>
      <c r="I69" s="35">
        <f t="shared" si="8"/>
        <v>6162.9109060458895</v>
      </c>
      <c r="J69" s="35">
        <f t="shared" si="9"/>
        <v>7299.7390080811292</v>
      </c>
      <c r="K69" s="35">
        <f t="shared" si="4"/>
        <v>7061.8404974121131</v>
      </c>
      <c r="L69" s="81">
        <f t="shared" si="10"/>
        <v>169095.27793040092</v>
      </c>
      <c r="M69" s="35">
        <f t="shared" si="11"/>
        <v>0</v>
      </c>
      <c r="N69" s="35">
        <f t="shared" si="12"/>
        <v>42273.819482600215</v>
      </c>
      <c r="O69" s="35">
        <f t="shared" si="13"/>
        <v>211369.09741300112</v>
      </c>
      <c r="P69" s="35">
        <v>198865</v>
      </c>
      <c r="Q69" s="36">
        <f t="shared" si="16"/>
        <v>12504.097413001116</v>
      </c>
      <c r="R69" s="10" t="s">
        <v>25</v>
      </c>
      <c r="S69" s="59">
        <f t="shared" si="14"/>
        <v>1.5049075589870899E-2</v>
      </c>
      <c r="T69" s="59">
        <f t="shared" si="15"/>
        <v>1.4965727043922544E-2</v>
      </c>
      <c r="U69" s="61">
        <f t="shared" si="18"/>
        <v>8.3348545948354683E-5</v>
      </c>
      <c r="V69" s="24"/>
      <c r="W69" s="17"/>
      <c r="X69" s="18"/>
    </row>
    <row r="70" spans="1:24">
      <c r="A70" s="10" t="s">
        <v>26</v>
      </c>
      <c r="B70" s="35">
        <f t="shared" si="1"/>
        <v>344533.37433975033</v>
      </c>
      <c r="C70" s="35">
        <f t="shared" si="2"/>
        <v>193105.92501312998</v>
      </c>
      <c r="D70" s="35">
        <f t="shared" si="3"/>
        <v>37891.953891116551</v>
      </c>
      <c r="E70" s="35">
        <f t="shared" si="5"/>
        <v>0</v>
      </c>
      <c r="F70" s="35"/>
      <c r="G70" s="35">
        <f t="shared" si="6"/>
        <v>56804.827662597127</v>
      </c>
      <c r="H70" s="35">
        <f t="shared" si="7"/>
        <v>50726.49942384637</v>
      </c>
      <c r="I70" s="35">
        <f t="shared" si="8"/>
        <v>45398.542170490713</v>
      </c>
      <c r="J70" s="35">
        <f t="shared" si="9"/>
        <v>45311.794574552376</v>
      </c>
      <c r="K70" s="35">
        <f t="shared" si="4"/>
        <v>57363.292596625673</v>
      </c>
      <c r="L70" s="81">
        <f t="shared" si="10"/>
        <v>831136.20967210911</v>
      </c>
      <c r="M70" s="35">
        <f t="shared" si="11"/>
        <v>0</v>
      </c>
      <c r="N70" s="35">
        <f t="shared" si="12"/>
        <v>207784.05241802722</v>
      </c>
      <c r="O70" s="35">
        <f>SUM(L70:N70)</f>
        <v>1038920.2620901363</v>
      </c>
      <c r="P70" s="35">
        <v>986224</v>
      </c>
      <c r="Q70" s="36">
        <f t="shared" si="16"/>
        <v>52696.262090136297</v>
      </c>
      <c r="R70" s="10" t="s">
        <v>26</v>
      </c>
      <c r="S70" s="59">
        <f t="shared" si="14"/>
        <v>7.3969136204871097E-2</v>
      </c>
      <c r="T70" s="59">
        <f t="shared" si="15"/>
        <v>7.4218988701709537E-2</v>
      </c>
      <c r="U70" s="61">
        <f t="shared" si="18"/>
        <v>-2.4985249683844024E-4</v>
      </c>
      <c r="V70" s="24"/>
      <c r="W70" s="17"/>
      <c r="X70" s="18"/>
    </row>
    <row r="71" spans="1:24">
      <c r="A71" s="10" t="s">
        <v>27</v>
      </c>
      <c r="B71" s="35">
        <f t="shared" si="1"/>
        <v>50281.090943487754</v>
      </c>
      <c r="C71" s="35">
        <f t="shared" si="2"/>
        <v>52950.985251067526</v>
      </c>
      <c r="D71" s="35">
        <f t="shared" si="3"/>
        <v>47791.653556363221</v>
      </c>
      <c r="E71" s="35">
        <f t="shared" si="5"/>
        <v>0</v>
      </c>
      <c r="F71" s="35"/>
      <c r="G71" s="35">
        <f t="shared" si="6"/>
        <v>9353.1549389567172</v>
      </c>
      <c r="H71" s="35">
        <f t="shared" si="7"/>
        <v>12063.465889570554</v>
      </c>
      <c r="I71" s="35">
        <f t="shared" si="8"/>
        <v>10961.513290906048</v>
      </c>
      <c r="J71" s="35">
        <f t="shared" si="9"/>
        <v>11572.756964031058</v>
      </c>
      <c r="K71" s="35">
        <f t="shared" si="4"/>
        <v>11178.100466491902</v>
      </c>
      <c r="L71" s="81">
        <f t="shared" si="10"/>
        <v>206152.72130087484</v>
      </c>
      <c r="M71" s="35">
        <f t="shared" si="11"/>
        <v>0</v>
      </c>
      <c r="N71" s="35">
        <f t="shared" si="12"/>
        <v>51538.180325218695</v>
      </c>
      <c r="O71" s="35">
        <f t="shared" si="13"/>
        <v>257690.90162609355</v>
      </c>
      <c r="P71" s="35">
        <v>244863</v>
      </c>
      <c r="Q71" s="36">
        <f t="shared" si="16"/>
        <v>12827.901626093546</v>
      </c>
      <c r="R71" s="10" t="s">
        <v>27</v>
      </c>
      <c r="S71" s="59">
        <f t="shared" si="14"/>
        <v>1.8347099480751885E-2</v>
      </c>
      <c r="T71" s="59">
        <f t="shared" si="15"/>
        <v>1.8427339256058162E-2</v>
      </c>
      <c r="U71" s="61">
        <f t="shared" si="18"/>
        <v>-8.0239775306276823E-5</v>
      </c>
      <c r="V71" s="24"/>
      <c r="W71" s="17"/>
      <c r="X71" s="18"/>
    </row>
    <row r="72" spans="1:24">
      <c r="A72" s="43" t="s">
        <v>28</v>
      </c>
      <c r="B72" s="34">
        <f t="shared" si="1"/>
        <v>16484.668499906929</v>
      </c>
      <c r="C72" s="34">
        <f t="shared" si="2"/>
        <v>24952.069367250479</v>
      </c>
      <c r="D72" s="34">
        <f t="shared" si="3"/>
        <v>55931.920645701422</v>
      </c>
      <c r="E72" s="34">
        <f>E126*$E$38</f>
        <v>0</v>
      </c>
      <c r="F72" s="34"/>
      <c r="G72" s="34">
        <f t="shared" si="6"/>
        <v>4427.1600044395127</v>
      </c>
      <c r="H72" s="34">
        <f t="shared" si="7"/>
        <v>6518.7672819418522</v>
      </c>
      <c r="I72" s="34">
        <f t="shared" si="8"/>
        <v>4751.5572634399605</v>
      </c>
      <c r="J72" s="34">
        <f>J126*$J$38</f>
        <v>3293.7846743780701</v>
      </c>
      <c r="K72" s="34">
        <f t="shared" si="4"/>
        <v>3172.1636458963508</v>
      </c>
      <c r="L72" s="80">
        <f t="shared" si="10"/>
        <v>119532.09138295458</v>
      </c>
      <c r="M72" s="34">
        <f t="shared" si="11"/>
        <v>0</v>
      </c>
      <c r="N72" s="34">
        <f t="shared" si="12"/>
        <v>29883.022845738633</v>
      </c>
      <c r="O72" s="34">
        <f t="shared" si="13"/>
        <v>149415.11422869322</v>
      </c>
      <c r="P72" s="34">
        <v>148703</v>
      </c>
      <c r="Q72" s="34">
        <f t="shared" si="16"/>
        <v>712.11422869321541</v>
      </c>
      <c r="R72" s="43" t="s">
        <v>28</v>
      </c>
      <c r="S72" s="58">
        <f t="shared" si="14"/>
        <v>1.0638070445573527E-2</v>
      </c>
      <c r="T72" s="58">
        <f t="shared" si="15"/>
        <v>1.1190750049593514E-2</v>
      </c>
      <c r="U72" s="60">
        <f>+S72-T72</f>
        <v>-5.5267960401998717E-4</v>
      </c>
      <c r="V72" s="24"/>
      <c r="W72" s="17"/>
      <c r="X72" s="18"/>
    </row>
    <row r="73" spans="1:24">
      <c r="A73" s="10" t="s">
        <v>29</v>
      </c>
      <c r="B73" s="35">
        <f t="shared" si="1"/>
        <v>180684.89591074461</v>
      </c>
      <c r="C73" s="35">
        <f t="shared" si="2"/>
        <v>126973.31956933756</v>
      </c>
      <c r="D73" s="35">
        <f t="shared" si="3"/>
        <v>45591.886698434319</v>
      </c>
      <c r="E73" s="35">
        <f t="shared" si="5"/>
        <v>0</v>
      </c>
      <c r="F73" s="35"/>
      <c r="G73" s="35">
        <f t="shared" si="6"/>
        <v>21948.736923418426</v>
      </c>
      <c r="H73" s="35">
        <f t="shared" si="7"/>
        <v>16634.095822886105</v>
      </c>
      <c r="I73" s="35">
        <f t="shared" si="8"/>
        <v>21311.440003349526</v>
      </c>
      <c r="J73" s="35">
        <f t="shared" si="9"/>
        <v>29020.913617493268</v>
      </c>
      <c r="K73" s="35">
        <f t="shared" si="4"/>
        <v>31079.650959198767</v>
      </c>
      <c r="L73" s="81">
        <f t="shared" si="10"/>
        <v>473244.93950486259</v>
      </c>
      <c r="M73" s="35">
        <f t="shared" si="11"/>
        <v>0</v>
      </c>
      <c r="N73" s="35">
        <f t="shared" si="12"/>
        <v>118311.2348762156</v>
      </c>
      <c r="O73" s="35">
        <f t="shared" si="13"/>
        <v>591556.17438107822</v>
      </c>
      <c r="P73" s="35">
        <v>536712</v>
      </c>
      <c r="Q73" s="36">
        <f t="shared" si="16"/>
        <v>54844.174381078221</v>
      </c>
      <c r="R73" s="10" t="s">
        <v>29</v>
      </c>
      <c r="S73" s="59">
        <f t="shared" si="14"/>
        <v>4.2117668537520664E-2</v>
      </c>
      <c r="T73" s="59">
        <f t="shared" si="15"/>
        <v>4.0390643367097058E-2</v>
      </c>
      <c r="U73" s="61">
        <f t="shared" si="18"/>
        <v>1.7270251704236059E-3</v>
      </c>
      <c r="V73" s="24"/>
      <c r="W73" s="17"/>
      <c r="X73" s="18"/>
    </row>
    <row r="74" spans="1:24">
      <c r="A74" s="43" t="s">
        <v>30</v>
      </c>
      <c r="B74" s="34">
        <f t="shared" si="1"/>
        <v>18870.857538820797</v>
      </c>
      <c r="C74" s="34">
        <f t="shared" si="2"/>
        <v>18922.520471308202</v>
      </c>
      <c r="D74" s="34">
        <f t="shared" si="3"/>
        <v>48305.131146293286</v>
      </c>
      <c r="E74" s="34">
        <f>E128*$E$38</f>
        <v>0</v>
      </c>
      <c r="F74" s="34"/>
      <c r="G74" s="34">
        <f t="shared" si="6"/>
        <v>4489.5143706992239</v>
      </c>
      <c r="H74" s="34">
        <f t="shared" si="7"/>
        <v>4795.4150120032009</v>
      </c>
      <c r="I74" s="34">
        <f t="shared" si="8"/>
        <v>4563.3767777591702</v>
      </c>
      <c r="J74" s="34">
        <f>J128*$J$38</f>
        <v>2937.6998447155765</v>
      </c>
      <c r="K74" s="34">
        <f t="shared" si="4"/>
        <v>6117.7441742286755</v>
      </c>
      <c r="L74" s="80">
        <f t="shared" si="10"/>
        <v>109002.25933582813</v>
      </c>
      <c r="M74" s="34">
        <f t="shared" si="11"/>
        <v>0</v>
      </c>
      <c r="N74" s="34">
        <f t="shared" si="12"/>
        <v>27250.564833957025</v>
      </c>
      <c r="O74" s="34">
        <f t="shared" si="13"/>
        <v>136252.82416978516</v>
      </c>
      <c r="P74" s="34">
        <v>135825</v>
      </c>
      <c r="Q74" s="34">
        <f t="shared" si="16"/>
        <v>427.82416978516267</v>
      </c>
      <c r="R74" s="43" t="s">
        <v>30</v>
      </c>
      <c r="S74" s="58">
        <f t="shared" si="14"/>
        <v>9.7009405601897712E-3</v>
      </c>
      <c r="T74" s="58">
        <f t="shared" si="15"/>
        <v>1.0221606998419931E-2</v>
      </c>
      <c r="U74" s="60">
        <f>+S74-T74</f>
        <v>-5.2066643823015998E-4</v>
      </c>
      <c r="V74" s="24"/>
      <c r="W74" s="17"/>
      <c r="X74" s="18"/>
    </row>
    <row r="75" spans="1:24">
      <c r="A75" s="10" t="s">
        <v>31</v>
      </c>
      <c r="B75" s="35">
        <f t="shared" si="1"/>
        <v>44738.667797325274</v>
      </c>
      <c r="C75" s="35">
        <f t="shared" si="2"/>
        <v>38133.689559975341</v>
      </c>
      <c r="D75" s="35">
        <f t="shared" si="3"/>
        <v>42167.984075456814</v>
      </c>
      <c r="E75" s="35">
        <f t="shared" si="5"/>
        <v>0</v>
      </c>
      <c r="F75" s="35"/>
      <c r="G75" s="35">
        <f t="shared" si="6"/>
        <v>9290.8005726970059</v>
      </c>
      <c r="H75" s="35">
        <f t="shared" si="7"/>
        <v>7642.6926753801026</v>
      </c>
      <c r="I75" s="35">
        <f t="shared" si="8"/>
        <v>7715.3999129124113</v>
      </c>
      <c r="J75" s="35">
        <f t="shared" si="9"/>
        <v>7477.7814229123769</v>
      </c>
      <c r="K75" s="35">
        <f t="shared" si="4"/>
        <v>6873.0212327754261</v>
      </c>
      <c r="L75" s="81">
        <f t="shared" si="10"/>
        <v>164040.03724943471</v>
      </c>
      <c r="M75" s="35">
        <f t="shared" si="11"/>
        <v>0</v>
      </c>
      <c r="N75" s="35">
        <f t="shared" si="12"/>
        <v>41010.009312358663</v>
      </c>
      <c r="O75" s="35">
        <f t="shared" si="13"/>
        <v>205050.04656179337</v>
      </c>
      <c r="P75" s="35">
        <v>187985</v>
      </c>
      <c r="Q75" s="36">
        <f t="shared" si="16"/>
        <v>17065.046561793366</v>
      </c>
      <c r="R75" s="10" t="s">
        <v>31</v>
      </c>
      <c r="S75" s="59">
        <f t="shared" si="14"/>
        <v>1.4599171251535894E-2</v>
      </c>
      <c r="T75" s="59">
        <f t="shared" si="15"/>
        <v>1.4146944904089607E-2</v>
      </c>
      <c r="U75" s="61">
        <f t="shared" si="18"/>
        <v>4.5222634744628704E-4</v>
      </c>
      <c r="V75" s="24"/>
      <c r="W75" s="17"/>
      <c r="X75" s="18"/>
    </row>
    <row r="76" spans="1:24">
      <c r="A76" s="10" t="s">
        <v>32</v>
      </c>
      <c r="B76" s="35">
        <f t="shared" si="1"/>
        <v>49501.539145914299</v>
      </c>
      <c r="C76" s="35">
        <f t="shared" si="2"/>
        <v>42078.553997214171</v>
      </c>
      <c r="D76" s="35">
        <f t="shared" si="3"/>
        <v>58978.684337198676</v>
      </c>
      <c r="E76" s="35">
        <f t="shared" si="5"/>
        <v>0</v>
      </c>
      <c r="F76" s="35"/>
      <c r="G76" s="35">
        <f t="shared" si="6"/>
        <v>9477.8636714761378</v>
      </c>
      <c r="H76" s="35">
        <f t="shared" si="7"/>
        <v>11089.397215257404</v>
      </c>
      <c r="I76" s="35">
        <f t="shared" si="8"/>
        <v>10585.152319544468</v>
      </c>
      <c r="J76" s="35">
        <f t="shared" si="9"/>
        <v>10682.544889874824</v>
      </c>
      <c r="K76" s="35">
        <f t="shared" si="4"/>
        <v>9931.8933198897648</v>
      </c>
      <c r="L76" s="81">
        <f t="shared" si="10"/>
        <v>202325.62889636972</v>
      </c>
      <c r="M76" s="35">
        <f t="shared" si="11"/>
        <v>0</v>
      </c>
      <c r="N76" s="35">
        <f t="shared" si="12"/>
        <v>50581.407224092414</v>
      </c>
      <c r="O76" s="35">
        <f t="shared" si="13"/>
        <v>252907.03612046211</v>
      </c>
      <c r="P76" s="35">
        <v>220405</v>
      </c>
      <c r="Q76" s="36">
        <f t="shared" si="16"/>
        <v>32502.036120462115</v>
      </c>
      <c r="R76" s="10" t="s">
        <v>32</v>
      </c>
      <c r="S76" s="59">
        <f t="shared" si="14"/>
        <v>1.8006497403687826E-2</v>
      </c>
      <c r="T76" s="59">
        <f t="shared" si="15"/>
        <v>1.6586735067084447E-2</v>
      </c>
      <c r="U76" s="61">
        <f t="shared" si="18"/>
        <v>1.4197623366033786E-3</v>
      </c>
      <c r="V76" s="24"/>
      <c r="W76" s="17"/>
      <c r="X76" s="18"/>
    </row>
    <row r="77" spans="1:24">
      <c r="A77" s="10" t="s">
        <v>33</v>
      </c>
      <c r="B77" s="35">
        <f t="shared" si="1"/>
        <v>45366.111927079517</v>
      </c>
      <c r="C77" s="35">
        <f t="shared" si="2"/>
        <v>41501.25676249629</v>
      </c>
      <c r="D77" s="35">
        <f t="shared" si="3"/>
        <v>50402.09807977578</v>
      </c>
      <c r="E77" s="35">
        <f t="shared" si="5"/>
        <v>0</v>
      </c>
      <c r="F77" s="35"/>
      <c r="G77" s="35">
        <f t="shared" si="6"/>
        <v>10537.887897891233</v>
      </c>
      <c r="H77" s="35">
        <f t="shared" si="7"/>
        <v>9665.7583835689547</v>
      </c>
      <c r="I77" s="35">
        <f t="shared" si="8"/>
        <v>8985.6181912577485</v>
      </c>
      <c r="J77" s="35">
        <f t="shared" si="9"/>
        <v>10771.566097290446</v>
      </c>
      <c r="K77" s="35">
        <f t="shared" si="4"/>
        <v>11744.558260401964</v>
      </c>
      <c r="L77" s="81">
        <f t="shared" si="10"/>
        <v>188974.85559976197</v>
      </c>
      <c r="M77" s="35">
        <f t="shared" si="11"/>
        <v>0</v>
      </c>
      <c r="N77" s="35">
        <f t="shared" si="12"/>
        <v>47243.713899940478</v>
      </c>
      <c r="O77" s="35">
        <f t="shared" si="13"/>
        <v>236218.56949970245</v>
      </c>
      <c r="P77" s="35">
        <v>222203</v>
      </c>
      <c r="Q77" s="36">
        <f t="shared" si="16"/>
        <v>14015.569499702455</v>
      </c>
      <c r="R77" s="10" t="s">
        <v>33</v>
      </c>
      <c r="S77" s="59">
        <f t="shared" si="14"/>
        <v>1.6818310489286961E-2</v>
      </c>
      <c r="T77" s="59">
        <f t="shared" si="15"/>
        <v>1.6722044836148749E-2</v>
      </c>
      <c r="U77" s="61">
        <f t="shared" si="18"/>
        <v>9.626565313821181E-5</v>
      </c>
      <c r="V77" s="24"/>
      <c r="W77" s="17"/>
      <c r="X77" s="18"/>
    </row>
    <row r="78" spans="1:24">
      <c r="A78" s="43" t="s">
        <v>35</v>
      </c>
      <c r="B78" s="34">
        <f t="shared" si="1"/>
        <v>14412.20152587019</v>
      </c>
      <c r="C78" s="34">
        <f t="shared" si="2"/>
        <v>18441.439442376635</v>
      </c>
      <c r="D78" s="34">
        <f t="shared" si="3"/>
        <v>58694.726040311092</v>
      </c>
      <c r="E78" s="34">
        <f>E132*$E$38</f>
        <v>0</v>
      </c>
      <c r="F78" s="34"/>
      <c r="G78" s="34">
        <f t="shared" si="6"/>
        <v>3180.0726792452833</v>
      </c>
      <c r="H78" s="34">
        <f t="shared" si="7"/>
        <v>5619.6269671912514</v>
      </c>
      <c r="I78" s="34">
        <f t="shared" si="8"/>
        <v>5363.1438419025299</v>
      </c>
      <c r="J78" s="34">
        <f>J132*$J$38</f>
        <v>3204.7634669624467</v>
      </c>
      <c r="K78" s="34">
        <f t="shared" si="4"/>
        <v>3172.1636458963508</v>
      </c>
      <c r="L78" s="80">
        <f t="shared" si="10"/>
        <v>112088.13760975578</v>
      </c>
      <c r="M78" s="34">
        <f t="shared" si="11"/>
        <v>0</v>
      </c>
      <c r="N78" s="34">
        <f t="shared" si="12"/>
        <v>28022.034402438934</v>
      </c>
      <c r="O78" s="34">
        <f t="shared" si="13"/>
        <v>140110.1720121947</v>
      </c>
      <c r="P78" s="34">
        <v>132989</v>
      </c>
      <c r="Q78" s="34">
        <f t="shared" si="16"/>
        <v>7121.1720121947001</v>
      </c>
      <c r="R78" s="43" t="s">
        <v>35</v>
      </c>
      <c r="S78" s="58">
        <f t="shared" si="14"/>
        <v>9.9755763511702369E-3</v>
      </c>
      <c r="T78" s="58">
        <f t="shared" si="15"/>
        <v>1.0008181800941419E-2</v>
      </c>
      <c r="U78" s="60">
        <f>+S78-T78</f>
        <v>-3.2605449771181891E-5</v>
      </c>
      <c r="V78" s="24"/>
      <c r="W78" s="17"/>
      <c r="X78" s="18"/>
    </row>
    <row r="79" spans="1:24">
      <c r="A79" s="10" t="s">
        <v>36</v>
      </c>
      <c r="B79" s="35">
        <f t="shared" si="1"/>
        <v>190571.89431899329</v>
      </c>
      <c r="C79" s="35">
        <f t="shared" si="2"/>
        <v>131014.4002123627</v>
      </c>
      <c r="D79" s="35">
        <f t="shared" si="3"/>
        <v>37683.601640563531</v>
      </c>
      <c r="E79" s="35">
        <f t="shared" si="5"/>
        <v>0</v>
      </c>
      <c r="F79" s="35"/>
      <c r="G79" s="35">
        <f t="shared" si="6"/>
        <v>26001.770730299671</v>
      </c>
      <c r="H79" s="35">
        <f t="shared" si="7"/>
        <v>41735.096276340366</v>
      </c>
      <c r="I79" s="35">
        <f t="shared" si="8"/>
        <v>33260.900844079726</v>
      </c>
      <c r="J79" s="35">
        <f t="shared" si="9"/>
        <v>22967.47151323087</v>
      </c>
      <c r="K79" s="35">
        <f t="shared" si="4"/>
        <v>24886.379079115417</v>
      </c>
      <c r="L79" s="81">
        <f t="shared" si="10"/>
        <v>508121.51461498556</v>
      </c>
      <c r="M79" s="35">
        <f t="shared" si="11"/>
        <v>0</v>
      </c>
      <c r="N79" s="35">
        <f t="shared" si="12"/>
        <v>127030.37865374635</v>
      </c>
      <c r="O79" s="35">
        <f t="shared" si="13"/>
        <v>635151.89326873189</v>
      </c>
      <c r="P79" s="35">
        <v>600358</v>
      </c>
      <c r="Q79" s="36">
        <f t="shared" si="16"/>
        <v>34793.893268731888</v>
      </c>
      <c r="R79" s="10" t="s">
        <v>36</v>
      </c>
      <c r="S79" s="59">
        <f t="shared" si="14"/>
        <v>4.5221600365611569E-2</v>
      </c>
      <c r="T79" s="59">
        <f t="shared" si="15"/>
        <v>4.5180368373696982E-2</v>
      </c>
      <c r="U79" s="61">
        <f t="shared" si="18"/>
        <v>4.1231991914587873E-5</v>
      </c>
      <c r="V79" s="24"/>
      <c r="W79" s="17"/>
      <c r="X79" s="18"/>
    </row>
    <row r="80" spans="1:24">
      <c r="A80" s="10" t="s">
        <v>37</v>
      </c>
      <c r="B80" s="35">
        <f t="shared" si="1"/>
        <v>26400.187095871712</v>
      </c>
      <c r="C80" s="35">
        <f t="shared" si="2"/>
        <v>40442.878498846847</v>
      </c>
      <c r="D80" s="35">
        <f t="shared" si="3"/>
        <v>58675.711643685674</v>
      </c>
      <c r="E80" s="35">
        <f t="shared" si="5"/>
        <v>0</v>
      </c>
      <c r="F80" s="35"/>
      <c r="G80" s="35">
        <f t="shared" si="6"/>
        <v>5237.7667658157616</v>
      </c>
      <c r="H80" s="35">
        <f t="shared" si="7"/>
        <v>8242.1195518805034</v>
      </c>
      <c r="I80" s="35">
        <f t="shared" si="8"/>
        <v>8656.3023413163628</v>
      </c>
      <c r="J80" s="35">
        <f t="shared" si="9"/>
        <v>4807.1452004436705</v>
      </c>
      <c r="K80" s="35">
        <f t="shared" si="4"/>
        <v>5928.9249095919877</v>
      </c>
      <c r="L80" s="81">
        <f t="shared" si="10"/>
        <v>158391.03600745252</v>
      </c>
      <c r="M80" s="35">
        <f t="shared" si="11"/>
        <v>0</v>
      </c>
      <c r="N80" s="35">
        <f t="shared" si="12"/>
        <v>39597.759001863116</v>
      </c>
      <c r="O80" s="35">
        <f t="shared" si="13"/>
        <v>197988.79500931565</v>
      </c>
      <c r="P80" s="35">
        <v>195092</v>
      </c>
      <c r="Q80" s="36">
        <f t="shared" si="16"/>
        <v>2896.7950093156542</v>
      </c>
      <c r="R80" s="10" t="s">
        <v>37</v>
      </c>
      <c r="S80" s="59">
        <f t="shared" si="14"/>
        <v>1.4096423642387074E-2</v>
      </c>
      <c r="T80" s="59">
        <f t="shared" si="15"/>
        <v>1.4681787244879375E-2</v>
      </c>
      <c r="U80" s="61">
        <f t="shared" si="18"/>
        <v>-5.8536360249230104E-4</v>
      </c>
      <c r="V80" s="24"/>
      <c r="W80" s="17"/>
      <c r="X80" s="18"/>
    </row>
    <row r="81" spans="1:24">
      <c r="A81" s="10" t="s">
        <v>38</v>
      </c>
      <c r="B81" s="35">
        <f t="shared" si="1"/>
        <v>19384.220917710631</v>
      </c>
      <c r="C81" s="35">
        <f t="shared" si="2"/>
        <v>34573.689945881764</v>
      </c>
      <c r="D81" s="35">
        <f t="shared" si="3"/>
        <v>61365.121591247269</v>
      </c>
      <c r="E81" s="35">
        <f t="shared" si="5"/>
        <v>0</v>
      </c>
      <c r="F81" s="35"/>
      <c r="G81" s="35">
        <f t="shared" si="6"/>
        <v>5237.7667658157616</v>
      </c>
      <c r="H81" s="35">
        <f t="shared" si="7"/>
        <v>6368.9105628167526</v>
      </c>
      <c r="I81" s="35">
        <f t="shared" si="8"/>
        <v>5833.5950561045056</v>
      </c>
      <c r="J81" s="35">
        <f t="shared" si="9"/>
        <v>3738.8907114561885</v>
      </c>
      <c r="K81" s="35">
        <f t="shared" si="4"/>
        <v>4871.5370276265385</v>
      </c>
      <c r="L81" s="81">
        <f t="shared" si="10"/>
        <v>141373.7325786594</v>
      </c>
      <c r="M81" s="35">
        <f t="shared" si="11"/>
        <v>0</v>
      </c>
      <c r="N81" s="35">
        <f t="shared" si="12"/>
        <v>35343.433144664836</v>
      </c>
      <c r="O81" s="35">
        <f t="shared" si="13"/>
        <v>176717.16572332423</v>
      </c>
      <c r="P81" s="35">
        <v>167924</v>
      </c>
      <c r="Q81" s="36">
        <f t="shared" si="16"/>
        <v>8793.1657233242295</v>
      </c>
      <c r="R81" s="10" t="s">
        <v>38</v>
      </c>
      <c r="S81" s="59">
        <f t="shared" si="14"/>
        <v>1.2581924309406972E-2</v>
      </c>
      <c r="T81" s="59">
        <f t="shared" si="15"/>
        <v>1.2637240078061244E-2</v>
      </c>
      <c r="U81" s="61">
        <f t="shared" si="18"/>
        <v>-5.5315768654272401E-5</v>
      </c>
      <c r="V81" s="24"/>
      <c r="W81" s="17"/>
      <c r="X81" s="18"/>
    </row>
    <row r="82" spans="1:24">
      <c r="A82" s="43" t="s">
        <v>34</v>
      </c>
      <c r="B82" s="34">
        <f t="shared" si="1"/>
        <v>4477.6694714280075</v>
      </c>
      <c r="C82" s="34">
        <f t="shared" si="2"/>
        <v>6350.2695818966513</v>
      </c>
      <c r="D82" s="34">
        <f t="shared" si="3"/>
        <v>58670.28122150671</v>
      </c>
      <c r="E82" s="34">
        <f>E136*$E$38</f>
        <v>0</v>
      </c>
      <c r="F82" s="34"/>
      <c r="G82" s="34">
        <f t="shared" si="6"/>
        <v>685.89802885682582</v>
      </c>
      <c r="H82" s="34">
        <f t="shared" si="7"/>
        <v>749.28359562550031</v>
      </c>
      <c r="I82" s="34">
        <f t="shared" si="8"/>
        <v>752.7219427231621</v>
      </c>
      <c r="J82" s="34">
        <f>J136*$J$38</f>
        <v>534.12724449374116</v>
      </c>
      <c r="K82" s="34">
        <f t="shared" si="4"/>
        <v>679.74935269207515</v>
      </c>
      <c r="L82" s="80">
        <f>SUM(B82:K82)</f>
        <v>72900.000439222669</v>
      </c>
      <c r="M82" s="34">
        <f t="shared" si="11"/>
        <v>0</v>
      </c>
      <c r="N82" s="34">
        <f t="shared" si="12"/>
        <v>18225.00010980566</v>
      </c>
      <c r="O82" s="34">
        <f t="shared" si="13"/>
        <v>91125.000549028337</v>
      </c>
      <c r="P82" s="34">
        <v>92209</v>
      </c>
      <c r="Q82" s="34">
        <f t="shared" si="16"/>
        <v>-1083.9994509716635</v>
      </c>
      <c r="R82" s="43" t="s">
        <v>34</v>
      </c>
      <c r="S82" s="58">
        <f t="shared" si="14"/>
        <v>6.4879258045457515E-3</v>
      </c>
      <c r="T82" s="58">
        <f t="shared" si="15"/>
        <v>6.939253890795534E-3</v>
      </c>
      <c r="U82" s="60">
        <f t="shared" ref="U82:U93" si="19">+S82-T82</f>
        <v>-4.5132808624978246E-4</v>
      </c>
      <c r="V82" s="24"/>
      <c r="W82" s="17"/>
      <c r="X82" s="18"/>
    </row>
    <row r="83" spans="1:24">
      <c r="A83" s="32" t="s">
        <v>39</v>
      </c>
      <c r="B83" s="36">
        <f t="shared" si="1"/>
        <v>28586.734820772865</v>
      </c>
      <c r="C83" s="36">
        <f t="shared" si="2"/>
        <v>27549.906923480921</v>
      </c>
      <c r="D83" s="36">
        <f t="shared" si="3"/>
        <v>50392.081764577102</v>
      </c>
      <c r="E83" s="36">
        <f>E137*$E$38</f>
        <v>0</v>
      </c>
      <c r="F83" s="36"/>
      <c r="G83" s="36">
        <f t="shared" si="6"/>
        <v>5113.0580332963382</v>
      </c>
      <c r="H83" s="36">
        <f t="shared" si="7"/>
        <v>6893.4090797546023</v>
      </c>
      <c r="I83" s="36">
        <f t="shared" si="8"/>
        <v>5692.4596918439129</v>
      </c>
      <c r="J83" s="36">
        <f>J137*$J$38</f>
        <v>5875.3996894311531</v>
      </c>
      <c r="K83" s="36">
        <f t="shared" si="4"/>
        <v>7250.659762048801</v>
      </c>
      <c r="L83" s="87">
        <f t="shared" si="10"/>
        <v>137353.70976520571</v>
      </c>
      <c r="M83" s="36">
        <f t="shared" si="11"/>
        <v>0</v>
      </c>
      <c r="N83" s="36">
        <f t="shared" si="12"/>
        <v>34338.427441301414</v>
      </c>
      <c r="O83" s="36">
        <f t="shared" si="13"/>
        <v>171692.13720650712</v>
      </c>
      <c r="P83" s="36">
        <v>162833</v>
      </c>
      <c r="Q83" s="36">
        <f t="shared" si="16"/>
        <v>8859.1372065071191</v>
      </c>
      <c r="R83" s="32" t="s">
        <v>39</v>
      </c>
      <c r="S83" s="59">
        <f t="shared" si="14"/>
        <v>1.222415188705955E-2</v>
      </c>
      <c r="T83" s="59">
        <f t="shared" si="15"/>
        <v>1.225411325141699E-2</v>
      </c>
      <c r="U83" s="88">
        <f t="shared" si="19"/>
        <v>-2.9961364357440276E-5</v>
      </c>
      <c r="V83" s="24"/>
      <c r="W83" s="17"/>
      <c r="X83" s="18"/>
    </row>
    <row r="84" spans="1:24">
      <c r="A84" s="10" t="s">
        <v>40</v>
      </c>
      <c r="B84" s="35">
        <f t="shared" si="1"/>
        <v>47124.856836239138</v>
      </c>
      <c r="C84" s="35">
        <f t="shared" si="2"/>
        <v>39448.644372388284</v>
      </c>
      <c r="D84" s="35">
        <f t="shared" si="3"/>
        <v>42667.500494590611</v>
      </c>
      <c r="E84" s="35">
        <f t="shared" si="5"/>
        <v>0</v>
      </c>
      <c r="F84" s="35"/>
      <c r="G84" s="35">
        <f t="shared" si="6"/>
        <v>11036.722827968924</v>
      </c>
      <c r="H84" s="35">
        <f t="shared" si="7"/>
        <v>6818.4807201920521</v>
      </c>
      <c r="I84" s="35">
        <f t="shared" si="8"/>
        <v>8750.3925841567598</v>
      </c>
      <c r="J84" s="35">
        <f t="shared" si="9"/>
        <v>5430.2936523530352</v>
      </c>
      <c r="K84" s="35">
        <f t="shared" si="4"/>
        <v>9705.3102023257397</v>
      </c>
      <c r="L84" s="81">
        <f t="shared" si="10"/>
        <v>170982.20169021454</v>
      </c>
      <c r="M84" s="35">
        <f t="shared" si="11"/>
        <v>0</v>
      </c>
      <c r="N84" s="35">
        <f t="shared" si="12"/>
        <v>42745.550422553621</v>
      </c>
      <c r="O84" s="35">
        <f t="shared" si="13"/>
        <v>213727.75211276815</v>
      </c>
      <c r="P84" s="35">
        <v>195132</v>
      </c>
      <c r="Q84" s="36">
        <f t="shared" si="16"/>
        <v>18595.752112768154</v>
      </c>
      <c r="R84" s="10" t="s">
        <v>40</v>
      </c>
      <c r="S84" s="59">
        <f t="shared" si="14"/>
        <v>1.5217007294654793E-2</v>
      </c>
      <c r="T84" s="59">
        <f t="shared" si="15"/>
        <v>1.4684797473334643E-2</v>
      </c>
      <c r="U84" s="61">
        <f t="shared" si="19"/>
        <v>5.3220982132014955E-4</v>
      </c>
      <c r="V84" s="24"/>
      <c r="W84" s="17"/>
      <c r="X84" s="18"/>
    </row>
    <row r="85" spans="1:24">
      <c r="A85" s="10" t="s">
        <v>41</v>
      </c>
      <c r="B85" s="35">
        <f t="shared" si="1"/>
        <v>72888.093073117911</v>
      </c>
      <c r="C85" s="35">
        <f t="shared" si="2"/>
        <v>94869.178905304507</v>
      </c>
      <c r="D85" s="35">
        <f t="shared" si="3"/>
        <v>49665.652506924154</v>
      </c>
      <c r="E85" s="35">
        <f t="shared" si="5"/>
        <v>0</v>
      </c>
      <c r="F85" s="35"/>
      <c r="G85" s="35">
        <f t="shared" si="6"/>
        <v>13406.188745837961</v>
      </c>
      <c r="H85" s="35">
        <f t="shared" si="7"/>
        <v>18657.161531074958</v>
      </c>
      <c r="I85" s="35">
        <f t="shared" si="8"/>
        <v>18112.371746776083</v>
      </c>
      <c r="J85" s="35">
        <f t="shared" si="9"/>
        <v>17715.220275709082</v>
      </c>
      <c r="K85" s="35">
        <f t="shared" si="4"/>
        <v>13859.334024332866</v>
      </c>
      <c r="L85" s="81">
        <f t="shared" si="10"/>
        <v>299173.20080907748</v>
      </c>
      <c r="M85" s="35">
        <f t="shared" si="11"/>
        <v>0</v>
      </c>
      <c r="N85" s="35">
        <f t="shared" si="12"/>
        <v>74793.30020226934</v>
      </c>
      <c r="O85" s="35">
        <f t="shared" si="13"/>
        <v>373966.50101134682</v>
      </c>
      <c r="P85" s="35">
        <v>344142</v>
      </c>
      <c r="Q85" s="36">
        <f t="shared" si="16"/>
        <v>29824.501011346816</v>
      </c>
      <c r="R85" s="10" t="s">
        <v>41</v>
      </c>
      <c r="S85" s="59">
        <f t="shared" si="14"/>
        <v>2.6625699833513726E-2</v>
      </c>
      <c r="T85" s="59">
        <f t="shared" si="15"/>
        <v>2.5898651026322342E-2</v>
      </c>
      <c r="U85" s="61">
        <f t="shared" si="19"/>
        <v>7.2704880719138415E-4</v>
      </c>
      <c r="V85" s="24"/>
      <c r="W85" s="17"/>
      <c r="X85" s="18"/>
    </row>
    <row r="86" spans="1:24">
      <c r="A86" s="10" t="s">
        <v>42</v>
      </c>
      <c r="B86" s="35">
        <f t="shared" si="1"/>
        <v>74266.5688127295</v>
      </c>
      <c r="C86" s="35">
        <f t="shared" si="2"/>
        <v>50513.508037814267</v>
      </c>
      <c r="D86" s="35">
        <f t="shared" si="3"/>
        <v>49543.385455697695</v>
      </c>
      <c r="E86" s="35">
        <f t="shared" si="5"/>
        <v>0</v>
      </c>
      <c r="F86" s="35"/>
      <c r="G86" s="35">
        <f t="shared" si="6"/>
        <v>14965.047902330745</v>
      </c>
      <c r="H86" s="35">
        <f t="shared" si="7"/>
        <v>9141.2598666311023</v>
      </c>
      <c r="I86" s="35">
        <f t="shared" si="8"/>
        <v>9550.1596483001194</v>
      </c>
      <c r="J86" s="35">
        <f t="shared" si="9"/>
        <v>10860.58730470607</v>
      </c>
      <c r="K86" s="35">
        <f t="shared" si="4"/>
        <v>12726.418436512738</v>
      </c>
      <c r="L86" s="81">
        <f t="shared" si="10"/>
        <v>231566.93546472222</v>
      </c>
      <c r="M86" s="35">
        <f t="shared" si="11"/>
        <v>0</v>
      </c>
      <c r="N86" s="35">
        <f t="shared" si="12"/>
        <v>57891.733866180533</v>
      </c>
      <c r="O86" s="35">
        <f t="shared" si="13"/>
        <v>289458.66933090275</v>
      </c>
      <c r="P86" s="35">
        <v>274314</v>
      </c>
      <c r="Q86" s="36">
        <f t="shared" si="16"/>
        <v>15144.669330902747</v>
      </c>
      <c r="R86" s="10" t="s">
        <v>42</v>
      </c>
      <c r="S86" s="59">
        <f t="shared" si="14"/>
        <v>2.0608903800126942E-2</v>
      </c>
      <c r="T86" s="59">
        <f t="shared" si="15"/>
        <v>2.064369521196072E-2</v>
      </c>
      <c r="U86" s="61">
        <f t="shared" si="19"/>
        <v>-3.479141183377818E-5</v>
      </c>
      <c r="V86" s="24"/>
      <c r="W86" s="17"/>
      <c r="X86" s="18"/>
    </row>
    <row r="87" spans="1:24">
      <c r="A87" s="10" t="s">
        <v>43</v>
      </c>
      <c r="B87" s="35">
        <f t="shared" si="1"/>
        <v>277168.69095431751</v>
      </c>
      <c r="C87" s="35">
        <f t="shared" si="2"/>
        <v>189770.42987920446</v>
      </c>
      <c r="D87" s="35">
        <f t="shared" si="3"/>
        <v>38238.223518314677</v>
      </c>
      <c r="E87" s="35">
        <f t="shared" si="5"/>
        <v>0</v>
      </c>
      <c r="F87" s="35"/>
      <c r="G87" s="35">
        <f t="shared" si="6"/>
        <v>28246.527915649283</v>
      </c>
      <c r="H87" s="35">
        <f t="shared" si="7"/>
        <v>39262.460410776213</v>
      </c>
      <c r="I87" s="35">
        <f t="shared" si="8"/>
        <v>47797.843362920794</v>
      </c>
      <c r="J87" s="35">
        <f t="shared" si="9"/>
        <v>49762.854945333551</v>
      </c>
      <c r="K87" s="35">
        <f t="shared" si="4"/>
        <v>28247.361989648452</v>
      </c>
      <c r="L87" s="81">
        <f t="shared" si="10"/>
        <v>698494.39297616482</v>
      </c>
      <c r="M87" s="35">
        <f t="shared" si="11"/>
        <v>0</v>
      </c>
      <c r="N87" s="35">
        <f t="shared" si="12"/>
        <v>174623.59824404115</v>
      </c>
      <c r="O87" s="35">
        <f>SUM(L87:N87)</f>
        <v>873117.99122020602</v>
      </c>
      <c r="P87" s="35">
        <v>824550</v>
      </c>
      <c r="Q87" s="36">
        <f t="shared" si="16"/>
        <v>48567.991220206022</v>
      </c>
      <c r="R87" s="10" t="s">
        <v>43</v>
      </c>
      <c r="S87" s="59">
        <f t="shared" si="14"/>
        <v>6.2164331539322312E-2</v>
      </c>
      <c r="T87" s="59">
        <f t="shared" si="15"/>
        <v>6.2052096819783943E-2</v>
      </c>
      <c r="U87" s="61">
        <f t="shared" si="19"/>
        <v>1.1223471953836911E-4</v>
      </c>
      <c r="V87" s="24"/>
      <c r="W87" s="17"/>
      <c r="X87" s="18"/>
    </row>
    <row r="88" spans="1:24">
      <c r="A88" s="43" t="s">
        <v>44</v>
      </c>
      <c r="B88" s="34">
        <f t="shared" si="1"/>
        <v>13613.636269819335</v>
      </c>
      <c r="C88" s="34">
        <f t="shared" si="2"/>
        <v>11321.440214189484</v>
      </c>
      <c r="D88" s="34">
        <f t="shared" si="3"/>
        <v>45932.13698499294</v>
      </c>
      <c r="E88" s="34">
        <f>E142*$E$38</f>
        <v>0</v>
      </c>
      <c r="F88" s="34"/>
      <c r="G88" s="34">
        <f t="shared" si="6"/>
        <v>1745.9222552719202</v>
      </c>
      <c r="H88" s="34">
        <f t="shared" si="7"/>
        <v>1798.2806295012008</v>
      </c>
      <c r="I88" s="34">
        <f t="shared" si="8"/>
        <v>1834.7597353877075</v>
      </c>
      <c r="J88" s="34">
        <f>J142*$J$38</f>
        <v>2937.6998447155765</v>
      </c>
      <c r="K88" s="34">
        <f t="shared" si="4"/>
        <v>4607.1900571351762</v>
      </c>
      <c r="L88" s="80">
        <f t="shared" si="10"/>
        <v>83791.065991013325</v>
      </c>
      <c r="M88" s="34">
        <f t="shared" si="11"/>
        <v>0</v>
      </c>
      <c r="N88" s="34">
        <f t="shared" si="12"/>
        <v>20947.766497753324</v>
      </c>
      <c r="O88" s="34">
        <f t="shared" si="13"/>
        <v>104738.83248876665</v>
      </c>
      <c r="P88" s="34">
        <v>105333</v>
      </c>
      <c r="Q88" s="34">
        <f t="shared" si="16"/>
        <v>-594.16751123334689</v>
      </c>
      <c r="R88" s="43" t="s">
        <v>44</v>
      </c>
      <c r="S88" s="58">
        <f t="shared" si="14"/>
        <v>7.4572046084789845E-3</v>
      </c>
      <c r="T88" s="58">
        <f t="shared" si="15"/>
        <v>7.9269098469690168E-3</v>
      </c>
      <c r="U88" s="60">
        <f>+S88-T88</f>
        <v>-4.6970523849003236E-4</v>
      </c>
      <c r="V88" s="24"/>
      <c r="W88" s="17"/>
      <c r="X88" s="18"/>
    </row>
    <row r="89" spans="1:24">
      <c r="A89" s="10" t="s">
        <v>45</v>
      </c>
      <c r="B89" s="35">
        <f t="shared" si="1"/>
        <v>207028.04263118413</v>
      </c>
      <c r="C89" s="35">
        <f t="shared" si="2"/>
        <v>162284.6670929144</v>
      </c>
      <c r="D89" s="35">
        <f t="shared" si="3"/>
        <v>44862.700442191002</v>
      </c>
      <c r="E89" s="35">
        <f t="shared" si="5"/>
        <v>0</v>
      </c>
      <c r="F89" s="35"/>
      <c r="G89" s="35">
        <f t="shared" si="6"/>
        <v>28308.882281908995</v>
      </c>
      <c r="H89" s="35">
        <f t="shared" si="7"/>
        <v>35740.827511336356</v>
      </c>
      <c r="I89" s="35">
        <f t="shared" si="8"/>
        <v>30955.689894490039</v>
      </c>
      <c r="J89" s="35">
        <f t="shared" si="9"/>
        <v>35074.355721755674</v>
      </c>
      <c r="K89" s="35">
        <f t="shared" si="4"/>
        <v>39085.587779794318</v>
      </c>
      <c r="L89" s="81">
        <f t="shared" si="10"/>
        <v>583340.75335557503</v>
      </c>
      <c r="M89" s="35">
        <f t="shared" si="11"/>
        <v>0</v>
      </c>
      <c r="N89" s="35">
        <f t="shared" si="12"/>
        <v>145835.1883388937</v>
      </c>
      <c r="O89" s="35">
        <f>SUM(L89:N89)</f>
        <v>729175.94169446873</v>
      </c>
      <c r="P89" s="35">
        <v>692558</v>
      </c>
      <c r="Q89" s="36">
        <f t="shared" si="16"/>
        <v>36617.941694468725</v>
      </c>
      <c r="R89" s="10" t="s">
        <v>45</v>
      </c>
      <c r="S89" s="59">
        <f t="shared" si="14"/>
        <v>5.1915932835886677E-2</v>
      </c>
      <c r="T89" s="59">
        <f t="shared" si="15"/>
        <v>5.2118944963090087E-2</v>
      </c>
      <c r="U89" s="61">
        <f t="shared" si="19"/>
        <v>-2.0301212720340994E-4</v>
      </c>
      <c r="V89" s="24"/>
      <c r="W89" s="17"/>
      <c r="X89" s="18"/>
    </row>
    <row r="90" spans="1:24">
      <c r="A90" s="10" t="s">
        <v>46</v>
      </c>
      <c r="B90" s="35">
        <f t="shared" si="1"/>
        <v>89943.165327346884</v>
      </c>
      <c r="C90" s="35">
        <f t="shared" si="2"/>
        <v>99295.1243714749</v>
      </c>
      <c r="D90" s="35">
        <f t="shared" si="3"/>
        <v>48314.334928616721</v>
      </c>
      <c r="E90" s="35">
        <f t="shared" si="5"/>
        <v>0</v>
      </c>
      <c r="F90" s="35"/>
      <c r="G90" s="35">
        <f t="shared" si="6"/>
        <v>20015.75156936737</v>
      </c>
      <c r="H90" s="35">
        <f t="shared" si="7"/>
        <v>16559.167463323556</v>
      </c>
      <c r="I90" s="35">
        <f t="shared" si="8"/>
        <v>17218.514439792332</v>
      </c>
      <c r="J90" s="35">
        <f t="shared" si="9"/>
        <v>15489.690090318494</v>
      </c>
      <c r="K90" s="35">
        <f t="shared" si="4"/>
        <v>15105.541170935003</v>
      </c>
      <c r="L90" s="81">
        <f t="shared" si="10"/>
        <v>321941.28936117527</v>
      </c>
      <c r="M90" s="35">
        <f t="shared" si="11"/>
        <v>0</v>
      </c>
      <c r="N90" s="35">
        <f t="shared" si="12"/>
        <v>80485.322340293787</v>
      </c>
      <c r="O90" s="35">
        <f t="shared" si="13"/>
        <v>402426.61170146905</v>
      </c>
      <c r="P90" s="35">
        <v>388487</v>
      </c>
      <c r="Q90" s="36">
        <f t="shared" si="16"/>
        <v>13939.611701469054</v>
      </c>
      <c r="R90" s="10" t="s">
        <v>46</v>
      </c>
      <c r="S90" s="59">
        <f t="shared" si="14"/>
        <v>2.8652005297811922E-2</v>
      </c>
      <c r="T90" s="59">
        <f t="shared" si="15"/>
        <v>2.9235865547543999E-2</v>
      </c>
      <c r="U90" s="61">
        <f t="shared" si="19"/>
        <v>-5.8386024973207731E-4</v>
      </c>
      <c r="V90" s="24"/>
      <c r="W90" s="17"/>
      <c r="X90" s="18"/>
    </row>
    <row r="91" spans="1:24">
      <c r="A91" s="43" t="s">
        <v>47</v>
      </c>
      <c r="B91" s="34">
        <f t="shared" si="1"/>
        <v>18281.440326021355</v>
      </c>
      <c r="C91" s="34">
        <f t="shared" si="2"/>
        <v>23605.042486242095</v>
      </c>
      <c r="D91" s="34">
        <f t="shared" si="3"/>
        <v>50073.648388497626</v>
      </c>
      <c r="E91" s="34">
        <f>E145*$E$38</f>
        <v>0</v>
      </c>
      <c r="F91" s="34"/>
      <c r="G91" s="34">
        <f t="shared" si="6"/>
        <v>3554.1988768035521</v>
      </c>
      <c r="H91" s="34">
        <f t="shared" si="7"/>
        <v>3896.2746972526011</v>
      </c>
      <c r="I91" s="34">
        <f t="shared" si="8"/>
        <v>3293.1584994138339</v>
      </c>
      <c r="J91" s="34">
        <f>J145*$J$38</f>
        <v>3649.8695040405646</v>
      </c>
      <c r="K91" s="34">
        <f t="shared" si="4"/>
        <v>4040.7322632251135</v>
      </c>
      <c r="L91" s="80">
        <f t="shared" si="10"/>
        <v>110394.36504149674</v>
      </c>
      <c r="M91" s="34">
        <f t="shared" si="11"/>
        <v>0</v>
      </c>
      <c r="N91" s="34">
        <f t="shared" si="12"/>
        <v>27598.591260374174</v>
      </c>
      <c r="O91" s="34">
        <f t="shared" si="13"/>
        <v>137992.95630187093</v>
      </c>
      <c r="P91" s="34">
        <v>137134</v>
      </c>
      <c r="Q91" s="34">
        <f t="shared" si="16"/>
        <v>858.95630187093047</v>
      </c>
      <c r="R91" s="43" t="s">
        <v>47</v>
      </c>
      <c r="S91" s="58">
        <f t="shared" si="14"/>
        <v>9.8248346407939641E-3</v>
      </c>
      <c r="T91" s="58">
        <f t="shared" si="15"/>
        <v>1.0320116724618581E-2</v>
      </c>
      <c r="U91" s="60">
        <f>+S91-T91</f>
        <v>-4.9528208382461705E-4</v>
      </c>
      <c r="V91" s="24"/>
      <c r="W91" s="17"/>
      <c r="X91" s="18"/>
    </row>
    <row r="92" spans="1:24">
      <c r="A92" s="10" t="s">
        <v>48</v>
      </c>
      <c r="B92" s="35">
        <f t="shared" si="1"/>
        <v>25772.742966117468</v>
      </c>
      <c r="C92" s="35">
        <f t="shared" si="2"/>
        <v>44804.679827826374</v>
      </c>
      <c r="D92" s="35">
        <f t="shared" si="3"/>
        <v>60265.461412527795</v>
      </c>
      <c r="E92" s="35">
        <f t="shared" si="5"/>
        <v>0</v>
      </c>
      <c r="F92" s="35"/>
      <c r="G92" s="35">
        <f t="shared" si="6"/>
        <v>7420.1695849056614</v>
      </c>
      <c r="H92" s="35">
        <f t="shared" si="7"/>
        <v>3446.7045398773012</v>
      </c>
      <c r="I92" s="35">
        <f t="shared" si="8"/>
        <v>4563.3767777591702</v>
      </c>
      <c r="J92" s="35">
        <f t="shared" si="9"/>
        <v>4362.0391633655527</v>
      </c>
      <c r="K92" s="35">
        <f t="shared" si="4"/>
        <v>3247.6913517510256</v>
      </c>
      <c r="L92" s="81">
        <f t="shared" si="10"/>
        <v>153882.86562413035</v>
      </c>
      <c r="M92" s="35">
        <f t="shared" si="11"/>
        <v>0</v>
      </c>
      <c r="N92" s="35">
        <f t="shared" si="12"/>
        <v>38470.716406032574</v>
      </c>
      <c r="O92" s="35">
        <f t="shared" si="13"/>
        <v>192353.58203016291</v>
      </c>
      <c r="P92" s="35">
        <v>189623</v>
      </c>
      <c r="Q92" s="36">
        <f t="shared" si="16"/>
        <v>2730.5820301629137</v>
      </c>
      <c r="R92" s="10" t="s">
        <v>48</v>
      </c>
      <c r="S92" s="59">
        <f t="shared" si="14"/>
        <v>1.3695207253017778E-2</v>
      </c>
      <c r="T92" s="59">
        <f t="shared" si="15"/>
        <v>1.4270213759332837E-2</v>
      </c>
      <c r="U92" s="61">
        <f t="shared" si="19"/>
        <v>-5.7500650631505876E-4</v>
      </c>
      <c r="V92" s="24"/>
      <c r="W92" s="17"/>
      <c r="X92" s="18"/>
    </row>
    <row r="93" spans="1:24">
      <c r="A93" s="10" t="s">
        <v>49</v>
      </c>
      <c r="B93" s="35">
        <f t="shared" si="1"/>
        <v>165740.31754750718</v>
      </c>
      <c r="C93" s="35">
        <f t="shared" si="2"/>
        <v>84253.324200214643</v>
      </c>
      <c r="D93" s="35">
        <f t="shared" si="3"/>
        <v>40050.060877428688</v>
      </c>
      <c r="E93" s="35">
        <f t="shared" si="5"/>
        <v>0</v>
      </c>
      <c r="F93" s="35"/>
      <c r="G93" s="35">
        <f t="shared" si="6"/>
        <v>22509.926219755831</v>
      </c>
      <c r="H93" s="35">
        <f t="shared" si="7"/>
        <v>26075.069127767409</v>
      </c>
      <c r="I93" s="35">
        <f t="shared" si="8"/>
        <v>23334.380224418022</v>
      </c>
      <c r="J93" s="35">
        <f t="shared" si="9"/>
        <v>22344.323061321506</v>
      </c>
      <c r="K93" s="35">
        <f t="shared" si="4"/>
        <v>21940.798550783093</v>
      </c>
      <c r="L93" s="81">
        <f t="shared" si="10"/>
        <v>406248.19980919635</v>
      </c>
      <c r="M93" s="35">
        <f t="shared" si="11"/>
        <v>0</v>
      </c>
      <c r="N93" s="35">
        <f t="shared" si="12"/>
        <v>101562.04995229906</v>
      </c>
      <c r="O93" s="35">
        <f t="shared" si="13"/>
        <v>507810.24976149539</v>
      </c>
      <c r="P93" s="35">
        <v>454749</v>
      </c>
      <c r="Q93" s="36">
        <f t="shared" si="16"/>
        <v>53061.24976149539</v>
      </c>
      <c r="R93" s="10" t="s">
        <v>49</v>
      </c>
      <c r="S93" s="59">
        <f t="shared" si="14"/>
        <v>3.6155118830071269E-2</v>
      </c>
      <c r="T93" s="59">
        <f t="shared" si="15"/>
        <v>3.4222459495118464E-2</v>
      </c>
      <c r="U93" s="61">
        <f t="shared" si="19"/>
        <v>1.9326593349528048E-3</v>
      </c>
      <c r="V93" s="24"/>
      <c r="W93" s="17"/>
      <c r="X93" s="18"/>
    </row>
    <row r="94" spans="1:24" ht="13.5" thickBot="1">
      <c r="A94" s="72" t="s">
        <v>2</v>
      </c>
      <c r="B94" s="84">
        <f t="shared" ref="B94:N94" si="20">SUM(B48:B93)</f>
        <v>3370877.04</v>
      </c>
      <c r="C94" s="84">
        <f t="shared" si="20"/>
        <v>2809064.2000000007</v>
      </c>
      <c r="D94" s="84">
        <f t="shared" si="20"/>
        <v>2247251.3600000008</v>
      </c>
      <c r="E94" s="84">
        <f t="shared" si="20"/>
        <v>0</v>
      </c>
      <c r="F94" s="84"/>
      <c r="G94" s="84">
        <f>SUM(G48:G93)</f>
        <v>561812.84000000008</v>
      </c>
      <c r="H94" s="84">
        <f>SUM(H48:H93)</f>
        <v>561812.84000000008</v>
      </c>
      <c r="I94" s="84">
        <f>SUM(I48:I93)</f>
        <v>561812.84000000008</v>
      </c>
      <c r="J94" s="84">
        <f>SUM(J48:J93)</f>
        <v>561812.84</v>
      </c>
      <c r="K94" s="84">
        <f>SUM(K48:K93)</f>
        <v>561812.84000000008</v>
      </c>
      <c r="L94" s="84">
        <f>SUM(B94:K94)</f>
        <v>11236256.800000001</v>
      </c>
      <c r="M94" s="84">
        <f t="shared" si="20"/>
        <v>0</v>
      </c>
      <c r="N94" s="84">
        <f t="shared" si="20"/>
        <v>2809064.1999999993</v>
      </c>
      <c r="O94" s="84">
        <f>SUM(O48:O93)</f>
        <v>14045321</v>
      </c>
      <c r="P94" s="84">
        <f>SUM(P48:P93)</f>
        <v>13288028</v>
      </c>
      <c r="Q94" s="69">
        <f t="shared" si="16"/>
        <v>757293</v>
      </c>
      <c r="R94" s="72" t="s">
        <v>2</v>
      </c>
      <c r="S94" s="85">
        <f>SUM(S48:S93)</f>
        <v>0.99999999999999978</v>
      </c>
      <c r="T94" s="85">
        <f>SUM(T48:T93)</f>
        <v>0.99999999999999978</v>
      </c>
      <c r="U94" s="85">
        <f>SUM(U48:U93)</f>
        <v>2.688821387764051E-17</v>
      </c>
      <c r="V94" s="5"/>
      <c r="W94" s="5"/>
      <c r="X94" s="18"/>
    </row>
    <row r="95" spans="1:24" ht="13.5" thickTop="1">
      <c r="A95" s="5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8"/>
    </row>
    <row r="96" spans="1:24">
      <c r="A96" s="53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8"/>
    </row>
    <row r="97" spans="1:16">
      <c r="A97" s="5"/>
      <c r="L97" s="17"/>
      <c r="M97" s="17"/>
      <c r="N97" s="17"/>
      <c r="O97" s="17"/>
      <c r="P97" s="18"/>
    </row>
    <row r="98" spans="1:16">
      <c r="B98" s="86" t="s">
        <v>171</v>
      </c>
      <c r="C98" s="86" t="s">
        <v>172</v>
      </c>
      <c r="D98" s="86" t="s">
        <v>164</v>
      </c>
      <c r="E98" s="86"/>
      <c r="F98" s="86"/>
      <c r="G98" s="86" t="s">
        <v>172</v>
      </c>
      <c r="H98" s="86" t="s">
        <v>172</v>
      </c>
      <c r="I98" s="86" t="s">
        <v>172</v>
      </c>
      <c r="J98" s="86" t="s">
        <v>164</v>
      </c>
      <c r="K98" s="86" t="s">
        <v>164</v>
      </c>
    </row>
    <row r="99" spans="1:16">
      <c r="A99" s="12"/>
      <c r="B99" s="12" t="s">
        <v>54</v>
      </c>
      <c r="C99" s="12" t="s">
        <v>53</v>
      </c>
      <c r="D99" s="12" t="s">
        <v>56</v>
      </c>
      <c r="E99" s="12" t="s">
        <v>102</v>
      </c>
      <c r="F99" s="12"/>
      <c r="G99" s="12" t="s">
        <v>103</v>
      </c>
      <c r="H99" s="12" t="s">
        <v>106</v>
      </c>
      <c r="I99" s="12" t="s">
        <v>107</v>
      </c>
      <c r="J99" s="12" t="s">
        <v>105</v>
      </c>
      <c r="K99" s="12" t="s">
        <v>104</v>
      </c>
    </row>
    <row r="100" spans="1:16">
      <c r="A100" s="13" t="s">
        <v>0</v>
      </c>
      <c r="B100" s="13" t="s">
        <v>62</v>
      </c>
      <c r="C100" s="13" t="s">
        <v>63</v>
      </c>
      <c r="D100" s="13" t="s">
        <v>85</v>
      </c>
      <c r="E100" s="13" t="s">
        <v>98</v>
      </c>
      <c r="F100" s="13"/>
      <c r="G100" s="13" t="s">
        <v>100</v>
      </c>
      <c r="H100" s="13" t="s">
        <v>134</v>
      </c>
      <c r="I100" s="13" t="s">
        <v>109</v>
      </c>
      <c r="J100" s="13" t="s">
        <v>110</v>
      </c>
      <c r="K100" s="13" t="s">
        <v>111</v>
      </c>
    </row>
    <row r="101" spans="1:16">
      <c r="A101" s="14"/>
      <c r="B101" s="14" t="s">
        <v>4</v>
      </c>
      <c r="C101" s="14" t="s">
        <v>4</v>
      </c>
      <c r="D101" s="14" t="s">
        <v>4</v>
      </c>
      <c r="E101" s="14" t="s">
        <v>99</v>
      </c>
      <c r="F101" s="14"/>
      <c r="G101" s="14" t="s">
        <v>101</v>
      </c>
      <c r="H101" s="14"/>
      <c r="I101" s="14"/>
      <c r="J101" s="14"/>
      <c r="K101" s="14" t="s">
        <v>112</v>
      </c>
    </row>
    <row r="102" spans="1:16">
      <c r="A102" s="10" t="s">
        <v>5</v>
      </c>
      <c r="B102" s="23">
        <f>+D157</f>
        <v>4.9636469267692867E-3</v>
      </c>
      <c r="C102" s="23">
        <v>6.0968647957436121E-3</v>
      </c>
      <c r="D102" s="23">
        <f>+D218/$D$264</f>
        <v>2.4347690081144738E-2</v>
      </c>
      <c r="E102" s="23"/>
      <c r="F102" s="23"/>
      <c r="G102" s="23">
        <f>+H212/$H$258</f>
        <v>5.3274139844617088E-3</v>
      </c>
      <c r="H102" s="23">
        <f>B328/$B$374</f>
        <v>3.8676980528140835E-3</v>
      </c>
      <c r="I102" s="23">
        <f>H328/$H$374</f>
        <v>3.6007368949924636E-3</v>
      </c>
      <c r="J102" s="23">
        <f>+B273/$B$319</f>
        <v>7.2888607193788623E-3</v>
      </c>
      <c r="K102" s="23">
        <f>+H273/$H$319</f>
        <v>4.906903273509444E-3</v>
      </c>
    </row>
    <row r="103" spans="1:16">
      <c r="A103" s="10" t="s">
        <v>6</v>
      </c>
      <c r="B103" s="23">
        <f t="shared" ref="B103:B147" si="21">+D158</f>
        <v>3.2088849279989173E-2</v>
      </c>
      <c r="C103" s="23">
        <v>3.633000707875688E-2</v>
      </c>
      <c r="D103" s="23">
        <f t="shared" ref="D103:D147" si="22">+D219/$D$264</f>
        <v>1.8861482834992171E-2</v>
      </c>
      <c r="E103" s="23"/>
      <c r="F103" s="23"/>
      <c r="G103" s="23">
        <f t="shared" ref="G103:G147" si="23">+H213/$H$258</f>
        <v>4.1509433962264149E-2</v>
      </c>
      <c r="H103" s="23">
        <f t="shared" ref="H103:H147" si="24">B329/$B$374</f>
        <v>2.7874099759935982E-2</v>
      </c>
      <c r="I103" s="23">
        <f t="shared" ref="I103:I147" si="25">H329/$H$374</f>
        <v>3.3662703064813261E-2</v>
      </c>
      <c r="J103" s="23">
        <f t="shared" ref="J103:J147" si="26">+B274/$B$319</f>
        <v>3.4384408176200282E-2</v>
      </c>
      <c r="K103" s="23">
        <f t="shared" ref="K103:K147" si="27">+H274/$H$319</f>
        <v>3.8112522686025406E-2</v>
      </c>
    </row>
    <row r="104" spans="1:16">
      <c r="A104" s="10" t="s">
        <v>7</v>
      </c>
      <c r="B104" s="23">
        <f t="shared" si="21"/>
        <v>2.5241272724196087E-3</v>
      </c>
      <c r="C104" s="23">
        <v>4.8409563172196468E-3</v>
      </c>
      <c r="D104" s="23">
        <f t="shared" si="22"/>
        <v>2.5064848485507388E-2</v>
      </c>
      <c r="E104" s="23"/>
      <c r="F104" s="23"/>
      <c r="G104" s="23">
        <f t="shared" si="23"/>
        <v>3.8845726970033298E-3</v>
      </c>
      <c r="H104" s="23">
        <f t="shared" si="24"/>
        <v>5.2013870365430785E-3</v>
      </c>
      <c r="I104" s="23">
        <f t="shared" si="25"/>
        <v>5.6941885781276172E-3</v>
      </c>
      <c r="J104" s="23">
        <f t="shared" si="26"/>
        <v>2.8521628901917286E-3</v>
      </c>
      <c r="K104" s="23">
        <f t="shared" si="27"/>
        <v>4.1002890367681658E-3</v>
      </c>
    </row>
    <row r="105" spans="1:16">
      <c r="A105" s="10" t="s">
        <v>8</v>
      </c>
      <c r="B105" s="23">
        <f t="shared" si="21"/>
        <v>3.9415869004845193E-2</v>
      </c>
      <c r="C105" s="23">
        <v>3.4503231109994745E-2</v>
      </c>
      <c r="D105" s="23">
        <f t="shared" si="22"/>
        <v>2.0181887839752669E-2</v>
      </c>
      <c r="E105" s="23"/>
      <c r="F105" s="23"/>
      <c r="G105" s="23">
        <f t="shared" si="23"/>
        <v>5.3829078801331851E-2</v>
      </c>
      <c r="H105" s="23">
        <f t="shared" si="24"/>
        <v>2.6673779674579887E-2</v>
      </c>
      <c r="I105" s="23">
        <f t="shared" si="25"/>
        <v>3.6091107017250039E-2</v>
      </c>
      <c r="J105" s="23">
        <f t="shared" si="26"/>
        <v>3.9930280462684202E-2</v>
      </c>
      <c r="K105" s="23">
        <f t="shared" si="27"/>
        <v>3.871748336358137E-2</v>
      </c>
    </row>
    <row r="106" spans="1:16">
      <c r="A106" s="10" t="s">
        <v>9</v>
      </c>
      <c r="B106" s="23">
        <f t="shared" si="21"/>
        <v>3.0374134887105235E-3</v>
      </c>
      <c r="C106" s="23">
        <v>5.7885963510150027E-3</v>
      </c>
      <c r="D106" s="23">
        <f t="shared" si="22"/>
        <v>2.5655253265439763E-2</v>
      </c>
      <c r="E106" s="23"/>
      <c r="F106" s="23"/>
      <c r="G106" s="23">
        <f t="shared" si="23"/>
        <v>2.5527192008879024E-3</v>
      </c>
      <c r="H106" s="23">
        <f t="shared" si="24"/>
        <v>5.2013870365430785E-3</v>
      </c>
      <c r="I106" s="23">
        <f t="shared" si="25"/>
        <v>5.5267124434768044E-3</v>
      </c>
      <c r="J106" s="23">
        <f t="shared" si="26"/>
        <v>5.3874187925843763E-3</v>
      </c>
      <c r="K106" s="23">
        <f t="shared" si="27"/>
        <v>4.3691604490152585E-3</v>
      </c>
    </row>
    <row r="107" spans="1:16">
      <c r="A107" s="10" t="s">
        <v>10</v>
      </c>
      <c r="B107" s="23">
        <f t="shared" si="21"/>
        <v>5.5728217768727896E-3</v>
      </c>
      <c r="C107" s="23">
        <v>8.2204918594295899E-3</v>
      </c>
      <c r="D107" s="23">
        <f t="shared" si="22"/>
        <v>2.5761857285857802E-2</v>
      </c>
      <c r="E107" s="23"/>
      <c r="F107" s="23"/>
      <c r="G107" s="23">
        <f t="shared" si="23"/>
        <v>9.1009988901220862E-3</v>
      </c>
      <c r="H107" s="23">
        <f t="shared" si="24"/>
        <v>1.0269405174713257E-2</v>
      </c>
      <c r="I107" s="23">
        <f t="shared" si="25"/>
        <v>9.1274493384692675E-3</v>
      </c>
      <c r="J107" s="23">
        <f t="shared" si="26"/>
        <v>6.3381397559816198E-3</v>
      </c>
      <c r="K107" s="23">
        <f t="shared" si="27"/>
        <v>5.4446460980036296E-3</v>
      </c>
    </row>
    <row r="108" spans="1:16">
      <c r="A108" s="10" t="s">
        <v>11</v>
      </c>
      <c r="B108" s="23">
        <f t="shared" si="21"/>
        <v>3.7876010355972455E-2</v>
      </c>
      <c r="C108" s="23">
        <v>2.4318955084145867E-2</v>
      </c>
      <c r="D108" s="23">
        <f t="shared" si="22"/>
        <v>1.3521826156655302E-2</v>
      </c>
      <c r="E108" s="23"/>
      <c r="F108" s="23"/>
      <c r="G108" s="23">
        <f t="shared" si="23"/>
        <v>2.4306326304106549E-2</v>
      </c>
      <c r="H108" s="23">
        <f t="shared" si="24"/>
        <v>3.2275273406241665E-2</v>
      </c>
      <c r="I108" s="23">
        <f t="shared" si="25"/>
        <v>2.9978228102495393E-2</v>
      </c>
      <c r="J108" s="23">
        <f t="shared" si="26"/>
        <v>2.9630803359214072E-2</v>
      </c>
      <c r="K108" s="23">
        <f t="shared" si="27"/>
        <v>3.7440344155407673E-2</v>
      </c>
    </row>
    <row r="109" spans="1:16">
      <c r="A109" s="10" t="s">
        <v>12</v>
      </c>
      <c r="B109" s="23">
        <f t="shared" si="21"/>
        <v>3.972327668383261E-2</v>
      </c>
      <c r="C109" s="23">
        <v>4.1273719544219399E-2</v>
      </c>
      <c r="D109" s="23">
        <f t="shared" si="22"/>
        <v>2.0842464611189399E-2</v>
      </c>
      <c r="E109" s="23"/>
      <c r="F109" s="23"/>
      <c r="G109" s="23">
        <f t="shared" si="23"/>
        <v>4.5394006659267482E-2</v>
      </c>
      <c r="H109" s="23">
        <f t="shared" si="24"/>
        <v>3.1741797812750064E-2</v>
      </c>
      <c r="I109" s="23">
        <f t="shared" si="25"/>
        <v>3.8854463238988446E-2</v>
      </c>
      <c r="J109" s="23">
        <f t="shared" si="26"/>
        <v>3.6602757090793851E-2</v>
      </c>
      <c r="K109" s="23">
        <f t="shared" si="27"/>
        <v>3.165960879209518E-2</v>
      </c>
    </row>
    <row r="110" spans="1:16">
      <c r="A110" s="10" t="s">
        <v>13</v>
      </c>
      <c r="B110" s="23">
        <f t="shared" si="21"/>
        <v>2.8258944435356958E-3</v>
      </c>
      <c r="C110" s="23">
        <v>4.8523736670244106E-3</v>
      </c>
      <c r="D110" s="23">
        <f t="shared" si="22"/>
        <v>1.8311738869207589E-2</v>
      </c>
      <c r="E110" s="23"/>
      <c r="F110" s="23"/>
      <c r="G110" s="23">
        <f t="shared" si="23"/>
        <v>3.9955604883462822E-3</v>
      </c>
      <c r="H110" s="23">
        <f t="shared" si="24"/>
        <v>1.4670578821018938E-3</v>
      </c>
      <c r="I110" s="23">
        <f t="shared" si="25"/>
        <v>1.0885948752302798E-3</v>
      </c>
      <c r="J110" s="23">
        <f t="shared" si="26"/>
        <v>3.6444303596894312E-3</v>
      </c>
      <c r="K110" s="23">
        <f t="shared" si="27"/>
        <v>1.9493177387914229E-3</v>
      </c>
    </row>
    <row r="111" spans="1:16">
      <c r="A111" s="10" t="s">
        <v>14</v>
      </c>
      <c r="B111" s="23">
        <f t="shared" si="21"/>
        <v>7.979062434781628E-2</v>
      </c>
      <c r="C111" s="23">
        <v>6.6494645262941562E-2</v>
      </c>
      <c r="D111" s="23">
        <f t="shared" si="22"/>
        <v>1.5531153294067219E-2</v>
      </c>
      <c r="E111" s="23"/>
      <c r="F111" s="23"/>
      <c r="G111" s="23">
        <f t="shared" si="23"/>
        <v>5.4605993340732517E-2</v>
      </c>
      <c r="H111" s="23">
        <f t="shared" si="24"/>
        <v>5.4281141637770071E-2</v>
      </c>
      <c r="I111" s="23">
        <f t="shared" si="25"/>
        <v>5.7863004521855638E-2</v>
      </c>
      <c r="J111" s="23">
        <f t="shared" si="26"/>
        <v>8.6040247187450486E-2</v>
      </c>
      <c r="K111" s="23">
        <f t="shared" si="27"/>
        <v>7.4880688310815346E-2</v>
      </c>
    </row>
    <row r="112" spans="1:16">
      <c r="A112" s="10" t="s">
        <v>15</v>
      </c>
      <c r="B112" s="23">
        <f t="shared" si="21"/>
        <v>1.1740717134170761E-2</v>
      </c>
      <c r="C112" s="23">
        <v>1.5539013084282877E-2</v>
      </c>
      <c r="D112" s="23">
        <f t="shared" si="22"/>
        <v>2.3823354216716743E-2</v>
      </c>
      <c r="E112" s="23"/>
      <c r="F112" s="23"/>
      <c r="G112" s="23">
        <f t="shared" si="23"/>
        <v>6.7702552719200891E-3</v>
      </c>
      <c r="H112" s="23">
        <f t="shared" si="24"/>
        <v>1.7738063483595627E-2</v>
      </c>
      <c r="I112" s="23">
        <f t="shared" si="25"/>
        <v>1.448668564729526E-2</v>
      </c>
      <c r="J112" s="23">
        <f t="shared" si="26"/>
        <v>1.0774837585168753E-2</v>
      </c>
      <c r="K112" s="23">
        <f t="shared" si="27"/>
        <v>1.5661759763393159E-2</v>
      </c>
    </row>
    <row r="113" spans="1:11">
      <c r="A113" s="10" t="s">
        <v>16</v>
      </c>
      <c r="B113" s="23">
        <f t="shared" si="21"/>
        <v>7.1155006796811988E-3</v>
      </c>
      <c r="C113" s="23">
        <v>1.0789395565501335E-2</v>
      </c>
      <c r="D113" s="23">
        <f t="shared" si="22"/>
        <v>2.1443735255046972E-2</v>
      </c>
      <c r="E113" s="23"/>
      <c r="F113" s="23"/>
      <c r="G113" s="23">
        <f t="shared" si="23"/>
        <v>1.3984461709211986E-2</v>
      </c>
      <c r="H113" s="23">
        <f t="shared" si="24"/>
        <v>1.1069618564950654E-2</v>
      </c>
      <c r="I113" s="23">
        <f t="shared" si="25"/>
        <v>1.1137162954279016E-2</v>
      </c>
      <c r="J113" s="23">
        <f t="shared" si="26"/>
        <v>9.3487561400728888E-3</v>
      </c>
      <c r="K113" s="23">
        <f t="shared" si="27"/>
        <v>1.1494252873563218E-2</v>
      </c>
    </row>
    <row r="114" spans="1:11">
      <c r="A114" s="10" t="s">
        <v>17</v>
      </c>
      <c r="B114" s="23">
        <f t="shared" si="21"/>
        <v>9.0868581807105903E-3</v>
      </c>
      <c r="C114" s="23">
        <v>1.4260269906149385E-2</v>
      </c>
      <c r="D114" s="23">
        <f t="shared" si="22"/>
        <v>2.4309922206148131E-2</v>
      </c>
      <c r="E114" s="23"/>
      <c r="F114" s="23"/>
      <c r="G114" s="23">
        <f t="shared" si="23"/>
        <v>8.9900110987791351E-3</v>
      </c>
      <c r="H114" s="23">
        <f t="shared" si="24"/>
        <v>1.3336889837289943E-2</v>
      </c>
      <c r="I114" s="23">
        <f t="shared" si="25"/>
        <v>1.23094958968347E-2</v>
      </c>
      <c r="J114" s="23">
        <f t="shared" si="26"/>
        <v>1.2200919030264617E-2</v>
      </c>
      <c r="K114" s="23">
        <f t="shared" si="27"/>
        <v>1.2569738522551589E-2</v>
      </c>
    </row>
    <row r="115" spans="1:11">
      <c r="A115" s="10" t="s">
        <v>18</v>
      </c>
      <c r="B115" s="23">
        <f t="shared" si="21"/>
        <v>7.0083310301259525E-3</v>
      </c>
      <c r="C115" s="23">
        <v>1.2273651040120567E-2</v>
      </c>
      <c r="D115" s="23">
        <f t="shared" si="22"/>
        <v>2.5243162172719727E-2</v>
      </c>
      <c r="E115" s="23"/>
      <c r="F115" s="23"/>
      <c r="G115" s="23">
        <f t="shared" si="23"/>
        <v>1.1764705882352941E-2</v>
      </c>
      <c r="H115" s="23">
        <f t="shared" si="24"/>
        <v>8.5356094958655634E-3</v>
      </c>
      <c r="I115" s="23">
        <f t="shared" si="25"/>
        <v>1.0550996483001172E-2</v>
      </c>
      <c r="J115" s="23">
        <f t="shared" si="26"/>
        <v>8.3980351766756462E-3</v>
      </c>
      <c r="K115" s="23">
        <f t="shared" si="27"/>
        <v>7.2595281306715061E-3</v>
      </c>
    </row>
    <row r="116" spans="1:11">
      <c r="A116" s="10" t="s">
        <v>19</v>
      </c>
      <c r="B116" s="23">
        <f t="shared" si="21"/>
        <v>8.849956850114785E-3</v>
      </c>
      <c r="C116" s="23">
        <v>1.4956728244239947E-2</v>
      </c>
      <c r="D116" s="23">
        <f t="shared" si="22"/>
        <v>2.2981045806936287E-2</v>
      </c>
      <c r="E116" s="23"/>
      <c r="F116" s="23"/>
      <c r="G116" s="23">
        <f t="shared" si="23"/>
        <v>1.1431742508324084E-2</v>
      </c>
      <c r="H116" s="23">
        <f t="shared" si="24"/>
        <v>1.2403307548679647E-2</v>
      </c>
      <c r="I116" s="23">
        <f t="shared" si="25"/>
        <v>1.1304639088929827E-2</v>
      </c>
      <c r="J116" s="23">
        <f t="shared" si="26"/>
        <v>9.0318491522738079E-3</v>
      </c>
      <c r="K116" s="23">
        <f t="shared" si="27"/>
        <v>1.2031995698057404E-2</v>
      </c>
    </row>
    <row r="117" spans="1:11">
      <c r="A117" s="10" t="s">
        <v>20</v>
      </c>
      <c r="B117" s="23">
        <f t="shared" si="21"/>
        <v>1.4515847006864499E-2</v>
      </c>
      <c r="C117" s="23">
        <v>2.3028794556207613E-2</v>
      </c>
      <c r="D117" s="23">
        <f t="shared" si="22"/>
        <v>2.069567053887553E-2</v>
      </c>
      <c r="E117" s="23"/>
      <c r="F117" s="23"/>
      <c r="G117" s="23">
        <f t="shared" si="23"/>
        <v>2.2641509433962263E-2</v>
      </c>
      <c r="H117" s="23">
        <f t="shared" si="24"/>
        <v>2.4139770605494798E-2</v>
      </c>
      <c r="I117" s="23">
        <f t="shared" si="25"/>
        <v>1.9594707754145034E-2</v>
      </c>
      <c r="J117" s="23">
        <f t="shared" si="26"/>
        <v>1.6003802883853589E-2</v>
      </c>
      <c r="K117" s="23">
        <f t="shared" si="27"/>
        <v>1.6938898971566849E-2</v>
      </c>
    </row>
    <row r="118" spans="1:11">
      <c r="A118" s="10" t="s">
        <v>21</v>
      </c>
      <c r="B118" s="23">
        <f t="shared" si="21"/>
        <v>8.0490047323861034E-3</v>
      </c>
      <c r="C118" s="23">
        <v>1.3415386020596899E-2</v>
      </c>
      <c r="D118" s="23">
        <f t="shared" si="22"/>
        <v>2.5743049578403256E-2</v>
      </c>
      <c r="E118" s="23"/>
      <c r="F118" s="23"/>
      <c r="G118" s="23">
        <f t="shared" si="23"/>
        <v>1.1764705882352941E-2</v>
      </c>
      <c r="H118" s="23">
        <f t="shared" si="24"/>
        <v>8.5356094958655634E-3</v>
      </c>
      <c r="I118" s="23">
        <f t="shared" si="25"/>
        <v>8.5412828671914253E-3</v>
      </c>
      <c r="J118" s="23">
        <f t="shared" si="26"/>
        <v>1.0457930597369672E-2</v>
      </c>
      <c r="K118" s="23">
        <f t="shared" si="27"/>
        <v>1.0889292196007259E-2</v>
      </c>
    </row>
    <row r="119" spans="1:11">
      <c r="A119" s="10" t="s">
        <v>22</v>
      </c>
      <c r="B119" s="23">
        <f t="shared" si="21"/>
        <v>2.9451911850142988E-2</v>
      </c>
      <c r="C119" s="23">
        <v>2.1498869682369328E-2</v>
      </c>
      <c r="D119" s="23">
        <f t="shared" si="22"/>
        <v>2.0584671430249776E-2</v>
      </c>
      <c r="E119" s="23"/>
      <c r="F119" s="23"/>
      <c r="G119" s="23">
        <f t="shared" si="23"/>
        <v>2.6748057713651498E-2</v>
      </c>
      <c r="H119" s="23">
        <f t="shared" si="24"/>
        <v>2.1072285942918111E-2</v>
      </c>
      <c r="I119" s="23">
        <f t="shared" si="25"/>
        <v>2.470272986099481E-2</v>
      </c>
      <c r="J119" s="23">
        <f t="shared" si="26"/>
        <v>2.6620186975122802E-2</v>
      </c>
      <c r="K119" s="23">
        <f t="shared" si="27"/>
        <v>2.0703098743026147E-2</v>
      </c>
    </row>
    <row r="120" spans="1:11">
      <c r="A120" s="10" t="s">
        <v>23</v>
      </c>
      <c r="B120" s="23">
        <f t="shared" si="21"/>
        <v>4.5236873128056453E-3</v>
      </c>
      <c r="C120" s="23">
        <v>6.9417486812960979E-3</v>
      </c>
      <c r="D120" s="23">
        <f t="shared" si="22"/>
        <v>2.2915705709191138E-2</v>
      </c>
      <c r="E120" s="23"/>
      <c r="F120" s="23"/>
      <c r="G120" s="23">
        <f t="shared" si="23"/>
        <v>7.2142064372918979E-3</v>
      </c>
      <c r="H120" s="23">
        <f t="shared" si="24"/>
        <v>5.334755934915978E-3</v>
      </c>
      <c r="I120" s="23">
        <f t="shared" si="25"/>
        <v>5.8616647127784291E-3</v>
      </c>
      <c r="J120" s="23">
        <f t="shared" si="26"/>
        <v>3.3275233718903503E-3</v>
      </c>
      <c r="K120" s="23">
        <f t="shared" si="27"/>
        <v>4.906903273509444E-3</v>
      </c>
    </row>
    <row r="121" spans="1:11">
      <c r="A121" s="10" t="s">
        <v>50</v>
      </c>
      <c r="B121" s="23">
        <f t="shared" si="21"/>
        <v>5.0849178460028541E-3</v>
      </c>
      <c r="C121" s="23">
        <v>8.9626195967392047E-3</v>
      </c>
      <c r="D121" s="23">
        <f t="shared" si="22"/>
        <v>2.2188408957418724E-2</v>
      </c>
      <c r="E121" s="23"/>
      <c r="F121" s="23"/>
      <c r="G121" s="23">
        <f t="shared" si="23"/>
        <v>3.1076581576026637E-3</v>
      </c>
      <c r="H121" s="23">
        <f t="shared" si="24"/>
        <v>7.7353961056281671E-3</v>
      </c>
      <c r="I121" s="23">
        <f t="shared" si="25"/>
        <v>8.0388544632389886E-3</v>
      </c>
      <c r="J121" s="23">
        <f t="shared" si="26"/>
        <v>5.2289652986848359E-3</v>
      </c>
      <c r="K121" s="23">
        <f t="shared" si="27"/>
        <v>5.3774282449418568E-3</v>
      </c>
    </row>
    <row r="122" spans="1:11">
      <c r="A122" s="10" t="s">
        <v>24</v>
      </c>
      <c r="B122" s="23">
        <f t="shared" si="21"/>
        <v>3.2977229269723449E-2</v>
      </c>
      <c r="C122" s="23">
        <v>3.8807571986390517E-2</v>
      </c>
      <c r="D122" s="23">
        <f t="shared" si="22"/>
        <v>1.859908599460295E-2</v>
      </c>
      <c r="E122" s="23"/>
      <c r="F122" s="23"/>
      <c r="G122" s="23">
        <f t="shared" si="23"/>
        <v>3.9733629300776917E-2</v>
      </c>
      <c r="H122" s="23">
        <f t="shared" si="24"/>
        <v>3.6809815950920248E-2</v>
      </c>
      <c r="I122" s="23">
        <f t="shared" si="25"/>
        <v>3.7179701892480321E-2</v>
      </c>
      <c r="J122" s="23">
        <f t="shared" si="26"/>
        <v>3.6444303596894309E-2</v>
      </c>
      <c r="K122" s="23">
        <f t="shared" si="27"/>
        <v>2.8500369698191839E-2</v>
      </c>
    </row>
    <row r="123" spans="1:11">
      <c r="A123" s="10" t="s">
        <v>25</v>
      </c>
      <c r="B123" s="23">
        <f t="shared" si="21"/>
        <v>1.2710884488039304E-2</v>
      </c>
      <c r="C123" s="23">
        <v>1.8233507638207018E-2</v>
      </c>
      <c r="D123" s="23">
        <f t="shared" si="22"/>
        <v>1.7346718563531111E-2</v>
      </c>
      <c r="E123" s="23"/>
      <c r="F123" s="23"/>
      <c r="G123" s="23">
        <f t="shared" si="23"/>
        <v>1.6426193118756937E-2</v>
      </c>
      <c r="H123" s="23">
        <f t="shared" si="24"/>
        <v>1.1202987463323552E-2</v>
      </c>
      <c r="I123" s="23">
        <f t="shared" si="25"/>
        <v>1.0969686819628203E-2</v>
      </c>
      <c r="J123" s="23">
        <f t="shared" si="26"/>
        <v>1.299318649976232E-2</v>
      </c>
      <c r="K123" s="23">
        <f t="shared" si="27"/>
        <v>1.2569738522551589E-2</v>
      </c>
    </row>
    <row r="124" spans="1:11">
      <c r="A124" s="10" t="s">
        <v>26</v>
      </c>
      <c r="B124" s="23">
        <f t="shared" si="21"/>
        <v>0.10220882288241233</v>
      </c>
      <c r="C124" s="23">
        <v>6.8743863174479947E-2</v>
      </c>
      <c r="D124" s="23">
        <f t="shared" si="22"/>
        <v>1.6861466663487323E-2</v>
      </c>
      <c r="E124" s="23"/>
      <c r="F124" s="23"/>
      <c r="G124" s="23">
        <f t="shared" si="23"/>
        <v>0.10110987791342953</v>
      </c>
      <c r="H124" s="23">
        <f t="shared" si="24"/>
        <v>9.0290744198452927E-2</v>
      </c>
      <c r="I124" s="23">
        <f t="shared" si="25"/>
        <v>8.0807234969016914E-2</v>
      </c>
      <c r="J124" s="23">
        <f t="shared" si="26"/>
        <v>8.0652828394866108E-2</v>
      </c>
      <c r="K124" s="23">
        <f t="shared" si="27"/>
        <v>0.1021039188008335</v>
      </c>
    </row>
    <row r="125" spans="1:11">
      <c r="A125" s="10" t="s">
        <v>27</v>
      </c>
      <c r="B125" s="23">
        <f t="shared" si="21"/>
        <v>1.4916323065728838E-2</v>
      </c>
      <c r="C125" s="23">
        <v>1.8850044527664239E-2</v>
      </c>
      <c r="D125" s="23">
        <f t="shared" si="22"/>
        <v>2.126671471070473E-2</v>
      </c>
      <c r="E125" s="23"/>
      <c r="F125" s="23"/>
      <c r="G125" s="23">
        <f t="shared" si="23"/>
        <v>1.6648168701442843E-2</v>
      </c>
      <c r="H125" s="23">
        <f t="shared" si="24"/>
        <v>2.1472392638036811E-2</v>
      </c>
      <c r="I125" s="23">
        <f t="shared" si="25"/>
        <v>1.9510969686819628E-2</v>
      </c>
      <c r="J125" s="23">
        <f t="shared" si="26"/>
        <v>2.0598954206940263E-2</v>
      </c>
      <c r="K125" s="23">
        <f t="shared" si="27"/>
        <v>1.9896484506284871E-2</v>
      </c>
    </row>
    <row r="126" spans="1:11">
      <c r="A126" s="10" t="s">
        <v>28</v>
      </c>
      <c r="B126" s="23">
        <f t="shared" si="21"/>
        <v>4.8903203244420124E-3</v>
      </c>
      <c r="C126" s="23">
        <v>8.8826981481058623E-3</v>
      </c>
      <c r="D126" s="23">
        <f t="shared" si="22"/>
        <v>2.4889036287289827E-2</v>
      </c>
      <c r="E126" s="23"/>
      <c r="F126" s="23"/>
      <c r="G126" s="23">
        <f t="shared" si="23"/>
        <v>7.8801331853496116E-3</v>
      </c>
      <c r="H126" s="23">
        <f t="shared" si="24"/>
        <v>1.1603094158442252E-2</v>
      </c>
      <c r="I126" s="23">
        <f t="shared" si="25"/>
        <v>8.4575447998660198E-3</v>
      </c>
      <c r="J126" s="23">
        <f t="shared" si="26"/>
        <v>5.8627792742829976E-3</v>
      </c>
      <c r="K126" s="23">
        <f t="shared" si="27"/>
        <v>5.6462996571889496E-3</v>
      </c>
    </row>
    <row r="127" spans="1:11">
      <c r="A127" s="10" t="s">
        <v>29</v>
      </c>
      <c r="B127" s="23">
        <f t="shared" si="21"/>
        <v>5.3601746301236965E-2</v>
      </c>
      <c r="C127" s="23">
        <v>4.5201287877057975E-2</v>
      </c>
      <c r="D127" s="23">
        <f t="shared" si="22"/>
        <v>2.0287844746675027E-2</v>
      </c>
      <c r="E127" s="23"/>
      <c r="F127" s="23"/>
      <c r="G127" s="23">
        <f t="shared" si="23"/>
        <v>3.90677025527192E-2</v>
      </c>
      <c r="H127" s="23">
        <f t="shared" si="24"/>
        <v>2.9607895438783675E-2</v>
      </c>
      <c r="I127" s="23">
        <f t="shared" si="25"/>
        <v>3.7933344498408975E-2</v>
      </c>
      <c r="J127" s="23">
        <f t="shared" si="26"/>
        <v>5.1655839011250197E-2</v>
      </c>
      <c r="K127" s="23">
        <f t="shared" si="27"/>
        <v>5.5320293069839349E-2</v>
      </c>
    </row>
    <row r="128" spans="1:11">
      <c r="A128" s="10" t="s">
        <v>30</v>
      </c>
      <c r="B128" s="23">
        <f t="shared" si="21"/>
        <v>5.598204062293769E-3</v>
      </c>
      <c r="C128" s="23">
        <v>6.7362363848103577E-3</v>
      </c>
      <c r="D128" s="23">
        <f t="shared" si="22"/>
        <v>2.1495206102041597E-2</v>
      </c>
      <c r="E128" s="23"/>
      <c r="F128" s="23"/>
      <c r="G128" s="23">
        <f t="shared" si="23"/>
        <v>7.9911209766925645E-3</v>
      </c>
      <c r="H128" s="23">
        <f t="shared" si="24"/>
        <v>8.5356094958655634E-3</v>
      </c>
      <c r="I128" s="23">
        <f t="shared" si="25"/>
        <v>8.1225925305643942E-3</v>
      </c>
      <c r="J128" s="23">
        <f t="shared" si="26"/>
        <v>5.2289652986848359E-3</v>
      </c>
      <c r="K128" s="23">
        <f t="shared" si="27"/>
        <v>1.0889292196007259E-2</v>
      </c>
    </row>
    <row r="129" spans="1:11">
      <c r="A129" s="10" t="s">
        <v>31</v>
      </c>
      <c r="B129" s="23">
        <f t="shared" si="21"/>
        <v>1.3272115021236512E-2</v>
      </c>
      <c r="C129" s="23">
        <v>1.3575228917863585E-2</v>
      </c>
      <c r="D129" s="23">
        <f t="shared" si="22"/>
        <v>1.8764248995918643E-2</v>
      </c>
      <c r="E129" s="23"/>
      <c r="F129" s="23"/>
      <c r="G129" s="23">
        <f t="shared" si="23"/>
        <v>1.653718091009989E-2</v>
      </c>
      <c r="H129" s="23">
        <f t="shared" si="24"/>
        <v>1.3603627634035742E-2</v>
      </c>
      <c r="I129" s="23">
        <f t="shared" si="25"/>
        <v>1.3733043041366605E-2</v>
      </c>
      <c r="J129" s="23">
        <f t="shared" si="26"/>
        <v>1.3310093487561401E-2</v>
      </c>
      <c r="K129" s="23">
        <f t="shared" si="27"/>
        <v>1.2233649257242723E-2</v>
      </c>
    </row>
    <row r="130" spans="1:11">
      <c r="A130" s="10" t="s">
        <v>32</v>
      </c>
      <c r="B130" s="23">
        <f t="shared" si="21"/>
        <v>1.468506224300436E-2</v>
      </c>
      <c r="C130" s="23">
        <v>1.4979562943849474E-2</v>
      </c>
      <c r="D130" s="23">
        <f t="shared" si="22"/>
        <v>2.6244809720439403E-2</v>
      </c>
      <c r="E130" s="23"/>
      <c r="F130" s="23"/>
      <c r="G130" s="23">
        <f t="shared" si="23"/>
        <v>1.6870144284128745E-2</v>
      </c>
      <c r="H130" s="23">
        <f t="shared" si="24"/>
        <v>1.9738596959189118E-2</v>
      </c>
      <c r="I130" s="23">
        <f t="shared" si="25"/>
        <v>1.8841065148216381E-2</v>
      </c>
      <c r="J130" s="23">
        <f t="shared" si="26"/>
        <v>1.9014419267944858E-2</v>
      </c>
      <c r="K130" s="23">
        <f t="shared" si="27"/>
        <v>1.7678295355246353E-2</v>
      </c>
    </row>
    <row r="131" spans="1:11">
      <c r="A131" s="10" t="s">
        <v>33</v>
      </c>
      <c r="B131" s="23">
        <f t="shared" si="21"/>
        <v>1.345825178099036E-2</v>
      </c>
      <c r="C131" s="23">
        <v>1.4774050647363734E-2</v>
      </c>
      <c r="D131" s="23">
        <f t="shared" si="22"/>
        <v>2.2428331328176735E-2</v>
      </c>
      <c r="E131" s="23"/>
      <c r="F131" s="23"/>
      <c r="G131" s="23">
        <f t="shared" si="23"/>
        <v>1.8756936736958933E-2</v>
      </c>
      <c r="H131" s="23">
        <f t="shared" si="24"/>
        <v>1.7204587890104029E-2</v>
      </c>
      <c r="I131" s="23">
        <f t="shared" si="25"/>
        <v>1.5993970859152572E-2</v>
      </c>
      <c r="J131" s="23">
        <f t="shared" si="26"/>
        <v>1.9172872761844397E-2</v>
      </c>
      <c r="K131" s="23">
        <f t="shared" si="27"/>
        <v>2.0904752302211466E-2</v>
      </c>
    </row>
    <row r="132" spans="1:11">
      <c r="A132" s="10" t="s">
        <v>35</v>
      </c>
      <c r="B132" s="23">
        <f t="shared" si="21"/>
        <v>4.2755049664671809E-3</v>
      </c>
      <c r="C132" s="23">
        <v>6.5649761377389081E-3</v>
      </c>
      <c r="D132" s="23">
        <f t="shared" si="22"/>
        <v>2.61184516716951E-2</v>
      </c>
      <c r="E132" s="23"/>
      <c r="F132" s="23"/>
      <c r="G132" s="23">
        <f t="shared" si="23"/>
        <v>5.6603773584905656E-3</v>
      </c>
      <c r="H132" s="23">
        <f t="shared" si="24"/>
        <v>1.0002667377967457E-2</v>
      </c>
      <c r="I132" s="23">
        <f t="shared" si="25"/>
        <v>9.5461396750962987E-3</v>
      </c>
      <c r="J132" s="23">
        <f t="shared" si="26"/>
        <v>5.7043257803834572E-3</v>
      </c>
      <c r="K132" s="23">
        <f t="shared" si="27"/>
        <v>5.6462996571889496E-3</v>
      </c>
    </row>
    <row r="133" spans="1:11">
      <c r="A133" s="10" t="s">
        <v>36</v>
      </c>
      <c r="B133" s="23">
        <f t="shared" si="21"/>
        <v>5.6534810394327908E-2</v>
      </c>
      <c r="C133" s="23">
        <v>4.6639873952458152E-2</v>
      </c>
      <c r="D133" s="23">
        <f t="shared" si="22"/>
        <v>1.6768752401851265E-2</v>
      </c>
      <c r="E133" s="23"/>
      <c r="F133" s="23"/>
      <c r="G133" s="23">
        <f t="shared" si="23"/>
        <v>4.6281908990011097E-2</v>
      </c>
      <c r="H133" s="23">
        <f t="shared" si="24"/>
        <v>7.4286476393704989E-2</v>
      </c>
      <c r="I133" s="23">
        <f t="shared" si="25"/>
        <v>5.9202813599062133E-2</v>
      </c>
      <c r="J133" s="23">
        <f t="shared" si="26"/>
        <v>4.0881001426081448E-2</v>
      </c>
      <c r="K133" s="23">
        <f t="shared" si="27"/>
        <v>4.4296565167708545E-2</v>
      </c>
    </row>
    <row r="134" spans="1:11">
      <c r="A134" s="10" t="s">
        <v>37</v>
      </c>
      <c r="B134" s="23">
        <f t="shared" si="21"/>
        <v>7.8318451793399479E-3</v>
      </c>
      <c r="C134" s="23">
        <v>1.4397278103806544E-2</v>
      </c>
      <c r="D134" s="23">
        <f t="shared" si="22"/>
        <v>2.6109990492423449E-2</v>
      </c>
      <c r="E134" s="23"/>
      <c r="F134" s="23"/>
      <c r="G134" s="23">
        <f t="shared" si="23"/>
        <v>9.3229744728079919E-3</v>
      </c>
      <c r="H134" s="23">
        <f t="shared" si="24"/>
        <v>1.4670578821018939E-2</v>
      </c>
      <c r="I134" s="23">
        <f t="shared" si="25"/>
        <v>1.5407804387874728E-2</v>
      </c>
      <c r="J134" s="23">
        <f t="shared" si="26"/>
        <v>8.5564886705751866E-3</v>
      </c>
      <c r="K134" s="23">
        <f t="shared" si="27"/>
        <v>1.0553202930698393E-2</v>
      </c>
    </row>
    <row r="135" spans="1:11">
      <c r="A135" s="10" t="s">
        <v>38</v>
      </c>
      <c r="B135" s="23">
        <f t="shared" si="21"/>
        <v>5.7504977748196445E-3</v>
      </c>
      <c r="C135" s="23">
        <v>1.2307903089534857E-2</v>
      </c>
      <c r="D135" s="23">
        <f t="shared" si="22"/>
        <v>2.730674577998576E-2</v>
      </c>
      <c r="E135" s="23"/>
      <c r="F135" s="23"/>
      <c r="G135" s="23">
        <f t="shared" si="23"/>
        <v>9.3229744728079919E-3</v>
      </c>
      <c r="H135" s="23">
        <f t="shared" si="24"/>
        <v>1.1336356361696453E-2</v>
      </c>
      <c r="I135" s="23">
        <f t="shared" si="25"/>
        <v>1.0383520348350359E-2</v>
      </c>
      <c r="J135" s="23">
        <f t="shared" si="26"/>
        <v>6.6550467437807006E-3</v>
      </c>
      <c r="K135" s="23">
        <f t="shared" si="27"/>
        <v>8.6711030449687435E-3</v>
      </c>
    </row>
    <row r="136" spans="1:11">
      <c r="A136" s="10" t="s">
        <v>34</v>
      </c>
      <c r="B136" s="23">
        <f t="shared" si="21"/>
        <v>1.328339603697917E-3</v>
      </c>
      <c r="C136" s="23">
        <v>2.2606352613431372E-3</v>
      </c>
      <c r="D136" s="23">
        <f t="shared" si="22"/>
        <v>2.6107574019448673E-2</v>
      </c>
      <c r="E136" s="23"/>
      <c r="F136" s="23"/>
      <c r="G136" s="23">
        <f t="shared" si="23"/>
        <v>1.220865704772475E-3</v>
      </c>
      <c r="H136" s="23">
        <f t="shared" si="24"/>
        <v>1.3336889837289945E-3</v>
      </c>
      <c r="I136" s="23">
        <f t="shared" si="25"/>
        <v>1.3398090772064981E-3</v>
      </c>
      <c r="J136" s="23">
        <f t="shared" si="26"/>
        <v>9.507209633972429E-4</v>
      </c>
      <c r="K136" s="23">
        <f t="shared" si="27"/>
        <v>1.2099213551119178E-3</v>
      </c>
    </row>
    <row r="137" spans="1:11">
      <c r="A137" s="10" t="s">
        <v>39</v>
      </c>
      <c r="B137" s="23">
        <f t="shared" si="21"/>
        <v>8.4805035845427531E-3</v>
      </c>
      <c r="C137" s="23">
        <v>9.8075034822916896E-3</v>
      </c>
      <c r="D137" s="23">
        <f t="shared" si="22"/>
        <v>2.2423874187610725E-2</v>
      </c>
      <c r="E137" s="23"/>
      <c r="F137" s="23"/>
      <c r="G137" s="23">
        <f t="shared" si="23"/>
        <v>9.1009988901220862E-3</v>
      </c>
      <c r="H137" s="23">
        <f t="shared" si="24"/>
        <v>1.2269938650306749E-2</v>
      </c>
      <c r="I137" s="23">
        <f t="shared" si="25"/>
        <v>1.0132306146374141E-2</v>
      </c>
      <c r="J137" s="23">
        <f t="shared" si="26"/>
        <v>1.0457930597369672E-2</v>
      </c>
      <c r="K137" s="23">
        <f t="shared" si="27"/>
        <v>1.2905827787860456E-2</v>
      </c>
    </row>
    <row r="138" spans="1:11">
      <c r="A138" s="10" t="s">
        <v>40</v>
      </c>
      <c r="B138" s="23">
        <f t="shared" si="21"/>
        <v>1.3979998759088268E-2</v>
      </c>
      <c r="C138" s="23">
        <v>1.4043340259858882E-2</v>
      </c>
      <c r="D138" s="23">
        <f t="shared" si="22"/>
        <v>1.8986527833090554E-2</v>
      </c>
      <c r="E138" s="23"/>
      <c r="F138" s="23"/>
      <c r="G138" s="23">
        <f t="shared" si="23"/>
        <v>1.9644839067702553E-2</v>
      </c>
      <c r="H138" s="23">
        <f t="shared" si="24"/>
        <v>1.2136569751933848E-2</v>
      </c>
      <c r="I138" s="23">
        <f t="shared" si="25"/>
        <v>1.5575280522525541E-2</v>
      </c>
      <c r="J138" s="23">
        <f t="shared" si="26"/>
        <v>9.6656631278719696E-3</v>
      </c>
      <c r="K138" s="23">
        <f t="shared" si="27"/>
        <v>1.7274988236875715E-2</v>
      </c>
    </row>
    <row r="139" spans="1:11">
      <c r="A139" s="10" t="s">
        <v>41</v>
      </c>
      <c r="B139" s="23">
        <f t="shared" si="21"/>
        <v>2.1622886924738703E-2</v>
      </c>
      <c r="C139" s="23">
        <v>3.3772520722489895E-2</v>
      </c>
      <c r="D139" s="23">
        <f t="shared" si="22"/>
        <v>2.2100621848961367E-2</v>
      </c>
      <c r="E139" s="23"/>
      <c r="F139" s="23"/>
      <c r="G139" s="23">
        <f t="shared" si="23"/>
        <v>2.3862375138734741E-2</v>
      </c>
      <c r="H139" s="23">
        <f t="shared" si="24"/>
        <v>3.3208855694851963E-2</v>
      </c>
      <c r="I139" s="23">
        <f t="shared" si="25"/>
        <v>3.2239155920281357E-2</v>
      </c>
      <c r="J139" s="23">
        <f t="shared" si="26"/>
        <v>3.1532245286008558E-2</v>
      </c>
      <c r="K139" s="23">
        <f t="shared" si="27"/>
        <v>2.4668952073670768E-2</v>
      </c>
    </row>
    <row r="140" spans="1:11">
      <c r="A140" s="10" t="s">
        <v>42</v>
      </c>
      <c r="B140" s="23">
        <f t="shared" si="21"/>
        <v>2.2031823745410038E-2</v>
      </c>
      <c r="C140" s="23">
        <v>1.7982325942502226E-2</v>
      </c>
      <c r="D140" s="23">
        <f t="shared" si="22"/>
        <v>2.2046214472286576E-2</v>
      </c>
      <c r="E140" s="23"/>
      <c r="F140" s="23"/>
      <c r="G140" s="23">
        <f t="shared" si="23"/>
        <v>2.6637069922308545E-2</v>
      </c>
      <c r="H140" s="23">
        <f t="shared" si="24"/>
        <v>1.6271005601493731E-2</v>
      </c>
      <c r="I140" s="23">
        <f t="shared" si="25"/>
        <v>1.6998827667057445E-2</v>
      </c>
      <c r="J140" s="23">
        <f t="shared" si="26"/>
        <v>1.9331326255743939E-2</v>
      </c>
      <c r="K140" s="23">
        <f t="shared" si="27"/>
        <v>2.265241648181757E-2</v>
      </c>
    </row>
    <row r="141" spans="1:11">
      <c r="A141" s="10" t="s">
        <v>43</v>
      </c>
      <c r="B141" s="23">
        <f t="shared" si="21"/>
        <v>8.2224503494294623E-2</v>
      </c>
      <c r="C141" s="23">
        <v>6.7556458794784557E-2</v>
      </c>
      <c r="D141" s="23">
        <f t="shared" si="22"/>
        <v>1.7015552509584274E-2</v>
      </c>
      <c r="E141" s="23"/>
      <c r="F141" s="23"/>
      <c r="G141" s="23">
        <f t="shared" si="23"/>
        <v>5.027746947835738E-2</v>
      </c>
      <c r="H141" s="23">
        <f t="shared" si="24"/>
        <v>6.9885302747399305E-2</v>
      </c>
      <c r="I141" s="23">
        <f t="shared" si="25"/>
        <v>8.5077876402612634E-2</v>
      </c>
      <c r="J141" s="23">
        <f t="shared" si="26"/>
        <v>8.8575503089843133E-2</v>
      </c>
      <c r="K141" s="23">
        <f t="shared" si="27"/>
        <v>5.0278954090206357E-2</v>
      </c>
    </row>
    <row r="142" spans="1:11">
      <c r="A142" s="10" t="s">
        <v>44</v>
      </c>
      <c r="B142" s="23">
        <f t="shared" si="21"/>
        <v>4.0386036358713738E-3</v>
      </c>
      <c r="C142" s="23">
        <v>4.0303244810814516E-3</v>
      </c>
      <c r="D142" s="23">
        <f t="shared" si="22"/>
        <v>2.0439252058119983E-2</v>
      </c>
      <c r="E142" s="23"/>
      <c r="F142" s="23"/>
      <c r="G142" s="23">
        <f t="shared" si="23"/>
        <v>3.1076581576026637E-3</v>
      </c>
      <c r="H142" s="23">
        <f t="shared" si="24"/>
        <v>3.2008535609495867E-3</v>
      </c>
      <c r="I142" s="23">
        <f t="shared" si="25"/>
        <v>3.2657846256908389E-3</v>
      </c>
      <c r="J142" s="23">
        <f t="shared" si="26"/>
        <v>5.2289652986848359E-3</v>
      </c>
      <c r="K142" s="23">
        <f t="shared" si="27"/>
        <v>8.2005780735363316E-3</v>
      </c>
    </row>
    <row r="143" spans="1:11">
      <c r="A143" s="10" t="s">
        <v>45</v>
      </c>
      <c r="B143" s="23">
        <f t="shared" si="21"/>
        <v>6.1416669956962926E-2</v>
      </c>
      <c r="C143" s="23">
        <v>5.7771790012102392E-2</v>
      </c>
      <c r="D143" s="23">
        <f t="shared" si="22"/>
        <v>1.9963365576599761E-2</v>
      </c>
      <c r="E143" s="23"/>
      <c r="F143" s="23"/>
      <c r="G143" s="23">
        <f t="shared" si="23"/>
        <v>5.0388457269700336E-2</v>
      </c>
      <c r="H143" s="23">
        <f t="shared" si="24"/>
        <v>6.3616964523873026E-2</v>
      </c>
      <c r="I143" s="23">
        <f t="shared" si="25"/>
        <v>5.5099648300117231E-2</v>
      </c>
      <c r="J143" s="23">
        <f t="shared" si="26"/>
        <v>6.2430676596418953E-2</v>
      </c>
      <c r="K143" s="23">
        <f t="shared" si="27"/>
        <v>6.9570477918935267E-2</v>
      </c>
    </row>
    <row r="144" spans="1:11">
      <c r="A144" s="10" t="s">
        <v>46</v>
      </c>
      <c r="B144" s="23">
        <f t="shared" si="21"/>
        <v>2.668242248532058E-2</v>
      </c>
      <c r="C144" s="23">
        <v>3.5348114995547235E-2</v>
      </c>
      <c r="D144" s="23">
        <f t="shared" si="22"/>
        <v>2.1499301675188091E-2</v>
      </c>
      <c r="E144" s="23"/>
      <c r="F144" s="23"/>
      <c r="G144" s="23">
        <f t="shared" si="23"/>
        <v>3.5627081021087678E-2</v>
      </c>
      <c r="H144" s="23">
        <f t="shared" si="24"/>
        <v>2.9474526540410776E-2</v>
      </c>
      <c r="I144" s="23">
        <f t="shared" si="25"/>
        <v>3.0648132641098644E-2</v>
      </c>
      <c r="J144" s="23">
        <f t="shared" si="26"/>
        <v>2.7570907938520045E-2</v>
      </c>
      <c r="K144" s="23">
        <f t="shared" si="27"/>
        <v>2.6887141224709282E-2</v>
      </c>
    </row>
    <row r="145" spans="1:11">
      <c r="A145" s="10" t="s">
        <v>47</v>
      </c>
      <c r="B145" s="23">
        <f t="shared" si="21"/>
        <v>5.423348318282578E-3</v>
      </c>
      <c r="C145" s="23">
        <v>8.4031694563058024E-3</v>
      </c>
      <c r="D145" s="23">
        <f t="shared" si="22"/>
        <v>2.2282175140611604E-2</v>
      </c>
      <c r="E145" s="23"/>
      <c r="F145" s="23"/>
      <c r="G145" s="23">
        <f t="shared" si="23"/>
        <v>6.3263041065482794E-3</v>
      </c>
      <c r="H145" s="23">
        <f t="shared" si="24"/>
        <v>6.9351827153907707E-3</v>
      </c>
      <c r="I145" s="23">
        <f t="shared" si="25"/>
        <v>5.8616647127784291E-3</v>
      </c>
      <c r="J145" s="23">
        <f t="shared" si="26"/>
        <v>6.4965932498811602E-3</v>
      </c>
      <c r="K145" s="23">
        <f t="shared" si="27"/>
        <v>7.1923102776097333E-3</v>
      </c>
    </row>
    <row r="146" spans="1:11">
      <c r="A146" s="10" t="s">
        <v>48</v>
      </c>
      <c r="B146" s="23">
        <f t="shared" si="21"/>
        <v>7.6457084195860996E-3</v>
      </c>
      <c r="C146" s="23">
        <v>1.5950037677254357E-2</v>
      </c>
      <c r="D146" s="23">
        <f t="shared" si="22"/>
        <v>2.6817410141662029E-2</v>
      </c>
      <c r="E146" s="23"/>
      <c r="F146" s="23"/>
      <c r="G146" s="23">
        <f t="shared" si="23"/>
        <v>1.3207547169811321E-2</v>
      </c>
      <c r="H146" s="23">
        <f t="shared" si="24"/>
        <v>6.1349693251533744E-3</v>
      </c>
      <c r="I146" s="23">
        <f t="shared" si="25"/>
        <v>8.1225925305643942E-3</v>
      </c>
      <c r="J146" s="23">
        <f t="shared" si="26"/>
        <v>7.7642212010774836E-3</v>
      </c>
      <c r="K146" s="23">
        <f t="shared" si="27"/>
        <v>5.7807353633124959E-3</v>
      </c>
    </row>
    <row r="147" spans="1:11">
      <c r="A147" s="10" t="s">
        <v>49</v>
      </c>
      <c r="B147" s="23">
        <f t="shared" si="21"/>
        <v>4.9168307114372575E-2</v>
      </c>
      <c r="C147" s="23">
        <v>2.9993377937113236E-2</v>
      </c>
      <c r="D147" s="23">
        <f t="shared" si="22"/>
        <v>1.7821798482493156E-2</v>
      </c>
      <c r="E147" s="23"/>
      <c r="F147" s="23"/>
      <c r="G147" s="23">
        <f t="shared" si="23"/>
        <v>4.0066592674805772E-2</v>
      </c>
      <c r="H147" s="23">
        <f t="shared" si="24"/>
        <v>4.6412376633769008E-2</v>
      </c>
      <c r="I147" s="23">
        <f t="shared" si="25"/>
        <v>4.1534081393401437E-2</v>
      </c>
      <c r="J147" s="23">
        <f t="shared" si="26"/>
        <v>3.977182696878466E-2</v>
      </c>
      <c r="K147" s="23">
        <f t="shared" si="27"/>
        <v>3.9053572628890233E-2</v>
      </c>
    </row>
    <row r="148" spans="1:11" ht="13.5" thickBot="1">
      <c r="A148" s="72" t="s">
        <v>2</v>
      </c>
      <c r="B148" s="71">
        <f>SUM(B102:B147)</f>
        <v>1.0000000000000002</v>
      </c>
      <c r="C148" s="71">
        <f t="shared" ref="C148:K148" si="28">SUM(C102:C147)</f>
        <v>0.99999999999999989</v>
      </c>
      <c r="D148" s="71">
        <f t="shared" si="28"/>
        <v>1</v>
      </c>
      <c r="E148" s="71"/>
      <c r="F148" s="71">
        <f t="shared" si="28"/>
        <v>0</v>
      </c>
      <c r="G148" s="71">
        <f t="shared" si="28"/>
        <v>0.99999999999999967</v>
      </c>
      <c r="H148" s="71">
        <f t="shared" si="28"/>
        <v>1.0000000000000004</v>
      </c>
      <c r="I148" s="71">
        <f t="shared" si="28"/>
        <v>0.99999999999999989</v>
      </c>
      <c r="J148" s="71">
        <f t="shared" si="28"/>
        <v>1</v>
      </c>
      <c r="K148" s="71">
        <f t="shared" si="28"/>
        <v>0.99999999999999978</v>
      </c>
    </row>
    <row r="149" spans="1:11" ht="13.5" thickTop="1">
      <c r="G149" s="8"/>
      <c r="H149" s="8"/>
      <c r="I149" s="8"/>
      <c r="J149" s="8"/>
      <c r="K149" s="5"/>
    </row>
    <row r="150" spans="1:11">
      <c r="A150" s="1" t="s">
        <v>54</v>
      </c>
      <c r="B150" s="2"/>
      <c r="C150" s="2"/>
      <c r="D150" s="2"/>
      <c r="E150" s="12"/>
      <c r="F150" s="1"/>
      <c r="G150" s="1" t="s">
        <v>53</v>
      </c>
      <c r="H150" s="2"/>
      <c r="I150" s="2"/>
      <c r="J150" s="3"/>
      <c r="K150" s="5"/>
    </row>
    <row r="151" spans="1:11">
      <c r="A151" s="4" t="s">
        <v>177</v>
      </c>
      <c r="B151" s="5"/>
      <c r="C151" s="5"/>
      <c r="D151" s="6"/>
      <c r="E151" s="37"/>
      <c r="F151" s="40"/>
      <c r="G151" s="4" t="s">
        <v>51</v>
      </c>
      <c r="H151" s="5"/>
      <c r="I151" s="5"/>
      <c r="J151" s="6"/>
      <c r="K151" s="5"/>
    </row>
    <row r="152" spans="1:11">
      <c r="A152" s="4" t="s">
        <v>178</v>
      </c>
      <c r="B152" s="5"/>
      <c r="C152" s="5"/>
      <c r="D152" s="6"/>
      <c r="E152" s="37"/>
      <c r="F152" s="40"/>
      <c r="G152" s="7" t="s">
        <v>52</v>
      </c>
      <c r="H152" s="8"/>
      <c r="I152" s="8"/>
      <c r="J152" s="9"/>
      <c r="K152" s="5"/>
    </row>
    <row r="153" spans="1:11">
      <c r="A153" s="7"/>
      <c r="B153" s="8"/>
      <c r="C153" s="8"/>
      <c r="D153" s="9"/>
      <c r="E153" s="45"/>
      <c r="F153" s="41"/>
      <c r="G153" s="12"/>
      <c r="H153" s="44"/>
      <c r="I153" s="44" t="s">
        <v>156</v>
      </c>
      <c r="J153" s="44"/>
      <c r="K153" s="5"/>
    </row>
    <row r="154" spans="1:11">
      <c r="A154" s="12"/>
      <c r="B154" s="66">
        <v>2007</v>
      </c>
      <c r="C154" s="66" t="s">
        <v>179</v>
      </c>
      <c r="D154" s="66" t="s">
        <v>1</v>
      </c>
      <c r="E154" s="66"/>
      <c r="F154" s="13"/>
      <c r="G154" s="13"/>
      <c r="H154" s="44" t="s">
        <v>183</v>
      </c>
      <c r="I154" s="44" t="s">
        <v>167</v>
      </c>
      <c r="J154" s="44" t="s">
        <v>1</v>
      </c>
      <c r="K154" s="5"/>
    </row>
    <row r="155" spans="1:11">
      <c r="A155" s="14"/>
      <c r="B155" s="67" t="s">
        <v>3</v>
      </c>
      <c r="C155" s="67" t="s">
        <v>3</v>
      </c>
      <c r="D155" s="67" t="s">
        <v>180</v>
      </c>
      <c r="E155" s="67"/>
      <c r="F155" s="13"/>
      <c r="G155" s="13"/>
      <c r="H155" s="44" t="s">
        <v>3</v>
      </c>
      <c r="I155" s="44" t="s">
        <v>3</v>
      </c>
      <c r="J155" s="44" t="s">
        <v>184</v>
      </c>
      <c r="K155" s="5"/>
    </row>
    <row r="156" spans="1:11">
      <c r="A156" s="10" t="s">
        <v>0</v>
      </c>
      <c r="B156" s="10"/>
      <c r="C156" s="10"/>
      <c r="D156" s="10"/>
      <c r="E156" s="14"/>
      <c r="F156" s="14"/>
      <c r="G156" s="14" t="s">
        <v>0</v>
      </c>
      <c r="H156" s="14"/>
      <c r="I156" s="14"/>
      <c r="J156" s="14"/>
      <c r="K156" s="5"/>
    </row>
    <row r="157" spans="1:11">
      <c r="A157" s="10" t="s">
        <v>5</v>
      </c>
      <c r="B157" s="62">
        <v>1760</v>
      </c>
      <c r="C157" s="62">
        <v>1865</v>
      </c>
      <c r="D157" s="23">
        <f>B157/354578</f>
        <v>4.9636469267692867E-3</v>
      </c>
      <c r="E157" s="25"/>
      <c r="F157" s="42"/>
      <c r="G157" s="11" t="s">
        <v>5</v>
      </c>
      <c r="H157" s="90">
        <v>572</v>
      </c>
      <c r="I157" s="90">
        <v>542</v>
      </c>
      <c r="J157" s="23">
        <f>H157/97613</f>
        <v>5.8598752215381147E-3</v>
      </c>
      <c r="K157" s="5"/>
    </row>
    <row r="158" spans="1:11">
      <c r="A158" s="10" t="s">
        <v>6</v>
      </c>
      <c r="B158" s="62">
        <v>11378</v>
      </c>
      <c r="C158" s="62">
        <v>11281</v>
      </c>
      <c r="D158" s="23">
        <f t="shared" ref="D158:D202" si="29">B158/354578</f>
        <v>3.2088849279989173E-2</v>
      </c>
      <c r="E158" s="25"/>
      <c r="F158" s="42"/>
      <c r="G158" s="11" t="s">
        <v>6</v>
      </c>
      <c r="H158" s="90">
        <v>3597</v>
      </c>
      <c r="I158" s="90">
        <v>3467</v>
      </c>
      <c r="J158" s="23">
        <f t="shared" ref="J158:J202" si="30">H158/97613</f>
        <v>3.684959995082622E-2</v>
      </c>
      <c r="K158" s="5"/>
    </row>
    <row r="159" spans="1:11">
      <c r="A159" s="10" t="s">
        <v>7</v>
      </c>
      <c r="B159" s="62">
        <v>895</v>
      </c>
      <c r="C159" s="62">
        <v>936</v>
      </c>
      <c r="D159" s="23">
        <f t="shared" si="29"/>
        <v>2.5241272724196087E-3</v>
      </c>
      <c r="E159" s="25"/>
      <c r="F159" s="42"/>
      <c r="G159" s="11" t="s">
        <v>7</v>
      </c>
      <c r="H159" s="90">
        <v>372</v>
      </c>
      <c r="I159" s="90">
        <v>340</v>
      </c>
      <c r="J159" s="23">
        <f t="shared" si="30"/>
        <v>3.8109678014198929E-3</v>
      </c>
      <c r="K159" s="5"/>
    </row>
    <row r="160" spans="1:11">
      <c r="A160" s="10" t="s">
        <v>8</v>
      </c>
      <c r="B160" s="62">
        <v>13976</v>
      </c>
      <c r="C160" s="62">
        <v>13418</v>
      </c>
      <c r="D160" s="23">
        <f t="shared" si="29"/>
        <v>3.9415869004845193E-2</v>
      </c>
      <c r="E160" s="25"/>
      <c r="F160" s="42"/>
      <c r="G160" s="11" t="s">
        <v>8</v>
      </c>
      <c r="H160" s="90">
        <v>3802</v>
      </c>
      <c r="I160" s="90">
        <v>3814</v>
      </c>
      <c r="J160" s="23">
        <f t="shared" si="30"/>
        <v>3.8949730056447397E-2</v>
      </c>
      <c r="K160" s="5"/>
    </row>
    <row r="161" spans="1:11">
      <c r="A161" s="10" t="s">
        <v>9</v>
      </c>
      <c r="B161" s="62">
        <v>1077</v>
      </c>
      <c r="C161" s="62">
        <v>1097</v>
      </c>
      <c r="D161" s="23">
        <f t="shared" si="29"/>
        <v>3.0374134887105235E-3</v>
      </c>
      <c r="E161" s="25"/>
      <c r="F161" s="42"/>
      <c r="G161" s="11" t="s">
        <v>9</v>
      </c>
      <c r="H161" s="90">
        <v>437</v>
      </c>
      <c r="I161" s="90">
        <v>434</v>
      </c>
      <c r="J161" s="23">
        <f t="shared" si="30"/>
        <v>4.4768627129583146E-3</v>
      </c>
      <c r="K161" s="5"/>
    </row>
    <row r="162" spans="1:11">
      <c r="A162" s="10" t="s">
        <v>10</v>
      </c>
      <c r="B162" s="62">
        <v>1976</v>
      </c>
      <c r="C162" s="62">
        <v>2010</v>
      </c>
      <c r="D162" s="23">
        <f t="shared" si="29"/>
        <v>5.5728217768727896E-3</v>
      </c>
      <c r="E162" s="25"/>
      <c r="F162" s="42"/>
      <c r="G162" s="11" t="s">
        <v>10</v>
      </c>
      <c r="H162" s="90">
        <v>754</v>
      </c>
      <c r="I162" s="90">
        <v>750</v>
      </c>
      <c r="J162" s="23">
        <f t="shared" si="30"/>
        <v>7.7243809738456971E-3</v>
      </c>
      <c r="K162" s="5"/>
    </row>
    <row r="163" spans="1:11">
      <c r="A163" s="10" t="s">
        <v>11</v>
      </c>
      <c r="B163" s="62">
        <v>13430</v>
      </c>
      <c r="C163" s="62">
        <v>12336</v>
      </c>
      <c r="D163" s="23">
        <f t="shared" si="29"/>
        <v>3.7876010355972455E-2</v>
      </c>
      <c r="E163" s="25"/>
      <c r="F163" s="42"/>
      <c r="G163" s="11" t="s">
        <v>11</v>
      </c>
      <c r="H163" s="90">
        <v>2605</v>
      </c>
      <c r="I163" s="90">
        <v>2468</v>
      </c>
      <c r="J163" s="23">
        <f t="shared" si="30"/>
        <v>2.6687019147039841E-2</v>
      </c>
      <c r="K163" s="5"/>
    </row>
    <row r="164" spans="1:11">
      <c r="A164" s="10" t="s">
        <v>12</v>
      </c>
      <c r="B164" s="62">
        <v>14085</v>
      </c>
      <c r="C164" s="62">
        <v>13093</v>
      </c>
      <c r="D164" s="23">
        <f t="shared" si="29"/>
        <v>3.972327668383261E-2</v>
      </c>
      <c r="E164" s="25"/>
      <c r="F164" s="42"/>
      <c r="G164" s="11" t="s">
        <v>12</v>
      </c>
      <c r="H164" s="90">
        <v>3924</v>
      </c>
      <c r="I164" s="90">
        <v>3593</v>
      </c>
      <c r="J164" s="23">
        <f t="shared" si="30"/>
        <v>4.0199563582719512E-2</v>
      </c>
      <c r="K164" s="5"/>
    </row>
    <row r="165" spans="1:11">
      <c r="A165" s="10" t="s">
        <v>13</v>
      </c>
      <c r="B165" s="62">
        <v>1002</v>
      </c>
      <c r="C165" s="62">
        <v>1002</v>
      </c>
      <c r="D165" s="23">
        <f t="shared" si="29"/>
        <v>2.8258944435356958E-3</v>
      </c>
      <c r="E165" s="25"/>
      <c r="F165" s="42"/>
      <c r="G165" s="11" t="s">
        <v>13</v>
      </c>
      <c r="H165" s="90">
        <v>375</v>
      </c>
      <c r="I165" s="90">
        <v>357</v>
      </c>
      <c r="J165" s="23">
        <f t="shared" si="30"/>
        <v>3.8417014127216662E-3</v>
      </c>
      <c r="K165" s="5"/>
    </row>
    <row r="166" spans="1:11">
      <c r="A166" s="10" t="s">
        <v>14</v>
      </c>
      <c r="B166" s="62">
        <v>28292</v>
      </c>
      <c r="C166" s="62">
        <v>27763</v>
      </c>
      <c r="D166" s="23">
        <f t="shared" si="29"/>
        <v>7.979062434781628E-2</v>
      </c>
      <c r="E166" s="25"/>
      <c r="F166" s="42"/>
      <c r="G166" s="11" t="s">
        <v>14</v>
      </c>
      <c r="H166" s="90">
        <v>5821</v>
      </c>
      <c r="I166" s="90">
        <v>5698</v>
      </c>
      <c r="J166" s="23">
        <f t="shared" si="30"/>
        <v>5.963345046254085E-2</v>
      </c>
      <c r="K166" s="5"/>
    </row>
    <row r="167" spans="1:11">
      <c r="A167" s="10" t="s">
        <v>15</v>
      </c>
      <c r="B167" s="62">
        <v>4163</v>
      </c>
      <c r="C167" s="62">
        <v>4144</v>
      </c>
      <c r="D167" s="23">
        <f t="shared" si="29"/>
        <v>1.1740717134170761E-2</v>
      </c>
      <c r="E167" s="25"/>
      <c r="F167" s="42"/>
      <c r="G167" s="11" t="s">
        <v>15</v>
      </c>
      <c r="H167" s="90">
        <v>1467</v>
      </c>
      <c r="I167" s="90">
        <v>1421</v>
      </c>
      <c r="J167" s="23">
        <f t="shared" si="30"/>
        <v>1.5028735926567158E-2</v>
      </c>
      <c r="K167" s="5"/>
    </row>
    <row r="168" spans="1:11">
      <c r="A168" s="10" t="s">
        <v>16</v>
      </c>
      <c r="B168" s="62">
        <v>2523</v>
      </c>
      <c r="C168" s="62">
        <v>2578</v>
      </c>
      <c r="D168" s="23">
        <f t="shared" si="29"/>
        <v>7.1155006796811988E-3</v>
      </c>
      <c r="E168" s="25"/>
      <c r="F168" s="42"/>
      <c r="G168" s="11" t="s">
        <v>16</v>
      </c>
      <c r="H168" s="90">
        <v>907</v>
      </c>
      <c r="I168" s="90">
        <v>877</v>
      </c>
      <c r="J168" s="23">
        <f t="shared" si="30"/>
        <v>9.2917951502361363E-3</v>
      </c>
      <c r="K168" s="5"/>
    </row>
    <row r="169" spans="1:11">
      <c r="A169" s="10" t="s">
        <v>17</v>
      </c>
      <c r="B169" s="62">
        <v>3222</v>
      </c>
      <c r="C169" s="62">
        <v>3240</v>
      </c>
      <c r="D169" s="23">
        <f t="shared" si="29"/>
        <v>9.0868581807105903E-3</v>
      </c>
      <c r="E169" s="25"/>
      <c r="F169" s="42"/>
      <c r="G169" s="11" t="s">
        <v>17</v>
      </c>
      <c r="H169" s="90">
        <v>1348</v>
      </c>
      <c r="I169" s="90">
        <v>1298</v>
      </c>
      <c r="J169" s="23">
        <f t="shared" si="30"/>
        <v>1.3809636011596816E-2</v>
      </c>
      <c r="K169" s="5"/>
    </row>
    <row r="170" spans="1:11">
      <c r="A170" s="10" t="s">
        <v>18</v>
      </c>
      <c r="B170" s="62">
        <v>2485</v>
      </c>
      <c r="C170" s="62">
        <v>2525</v>
      </c>
      <c r="D170" s="23">
        <f t="shared" si="29"/>
        <v>7.0083310301259525E-3</v>
      </c>
      <c r="E170" s="25"/>
      <c r="F170" s="42"/>
      <c r="G170" s="11" t="s">
        <v>18</v>
      </c>
      <c r="H170" s="90">
        <v>951</v>
      </c>
      <c r="I170" s="90">
        <v>954</v>
      </c>
      <c r="J170" s="23">
        <f t="shared" si="30"/>
        <v>9.7425547826621457E-3</v>
      </c>
      <c r="K170" s="5"/>
    </row>
    <row r="171" spans="1:11">
      <c r="A171" s="10" t="s">
        <v>19</v>
      </c>
      <c r="B171" s="62">
        <v>3138</v>
      </c>
      <c r="C171" s="62">
        <v>3101</v>
      </c>
      <c r="D171" s="23">
        <f t="shared" si="29"/>
        <v>8.849956850114785E-3</v>
      </c>
      <c r="E171" s="25"/>
      <c r="F171" s="42"/>
      <c r="G171" s="11" t="s">
        <v>19</v>
      </c>
      <c r="H171" s="90">
        <v>1182</v>
      </c>
      <c r="I171" s="90">
        <v>1178</v>
      </c>
      <c r="J171" s="23">
        <f t="shared" si="30"/>
        <v>1.2109042852898691E-2</v>
      </c>
      <c r="K171" s="5"/>
    </row>
    <row r="172" spans="1:11">
      <c r="A172" s="10" t="s">
        <v>20</v>
      </c>
      <c r="B172" s="62">
        <v>5147</v>
      </c>
      <c r="C172" s="62">
        <v>5306</v>
      </c>
      <c r="D172" s="23">
        <f t="shared" si="29"/>
        <v>1.4515847006864499E-2</v>
      </c>
      <c r="E172" s="25"/>
      <c r="F172" s="42"/>
      <c r="G172" s="11" t="s">
        <v>20</v>
      </c>
      <c r="H172" s="90">
        <v>1927</v>
      </c>
      <c r="I172" s="90">
        <v>1941</v>
      </c>
      <c r="J172" s="23">
        <f t="shared" si="30"/>
        <v>1.9741222992839067E-2</v>
      </c>
      <c r="K172" s="5"/>
    </row>
    <row r="173" spans="1:11">
      <c r="A173" s="10" t="s">
        <v>21</v>
      </c>
      <c r="B173" s="62">
        <v>2854</v>
      </c>
      <c r="C173" s="62">
        <v>2898</v>
      </c>
      <c r="D173" s="23">
        <f t="shared" si="29"/>
        <v>8.0490047323861034E-3</v>
      </c>
      <c r="E173" s="25"/>
      <c r="F173" s="42"/>
      <c r="G173" s="11" t="s">
        <v>21</v>
      </c>
      <c r="H173" s="90">
        <v>1203</v>
      </c>
      <c r="I173" s="90">
        <v>1159</v>
      </c>
      <c r="J173" s="23">
        <f t="shared" si="30"/>
        <v>1.2324178132011105E-2</v>
      </c>
      <c r="K173" s="5"/>
    </row>
    <row r="174" spans="1:11">
      <c r="A174" s="10" t="s">
        <v>22</v>
      </c>
      <c r="B174" s="62">
        <v>10443</v>
      </c>
      <c r="C174" s="62">
        <v>9015</v>
      </c>
      <c r="D174" s="23">
        <f t="shared" si="29"/>
        <v>2.9451911850142988E-2</v>
      </c>
      <c r="E174" s="25"/>
      <c r="F174" s="42"/>
      <c r="G174" s="11" t="s">
        <v>22</v>
      </c>
      <c r="H174" s="90">
        <v>2346</v>
      </c>
      <c r="I174" s="90">
        <v>2245</v>
      </c>
      <c r="J174" s="23">
        <f t="shared" si="30"/>
        <v>2.4033684037986745E-2</v>
      </c>
      <c r="K174" s="5"/>
    </row>
    <row r="175" spans="1:11">
      <c r="A175" s="10" t="s">
        <v>23</v>
      </c>
      <c r="B175" s="62">
        <v>1604</v>
      </c>
      <c r="C175" s="62">
        <v>1612</v>
      </c>
      <c r="D175" s="23">
        <f t="shared" si="29"/>
        <v>4.5236873128056453E-3</v>
      </c>
      <c r="E175" s="25"/>
      <c r="F175" s="42"/>
      <c r="G175" s="11" t="s">
        <v>23</v>
      </c>
      <c r="H175" s="90">
        <v>606</v>
      </c>
      <c r="I175" s="90">
        <v>597</v>
      </c>
      <c r="J175" s="23">
        <f t="shared" si="30"/>
        <v>6.2081894829582127E-3</v>
      </c>
      <c r="K175" s="5"/>
    </row>
    <row r="176" spans="1:11">
      <c r="A176" s="10" t="s">
        <v>50</v>
      </c>
      <c r="B176" s="62">
        <v>1803</v>
      </c>
      <c r="C176" s="62">
        <v>1829</v>
      </c>
      <c r="D176" s="23">
        <f t="shared" si="29"/>
        <v>5.0849178460028541E-3</v>
      </c>
      <c r="E176" s="25"/>
      <c r="F176" s="42"/>
      <c r="G176" s="11" t="s">
        <v>50</v>
      </c>
      <c r="H176" s="90">
        <v>652</v>
      </c>
      <c r="I176" s="90">
        <v>673</v>
      </c>
      <c r="J176" s="23">
        <f t="shared" si="30"/>
        <v>6.679438189585404E-3</v>
      </c>
      <c r="K176" s="5"/>
    </row>
    <row r="177" spans="1:11">
      <c r="A177" s="10" t="s">
        <v>24</v>
      </c>
      <c r="B177" s="62">
        <v>11693</v>
      </c>
      <c r="C177" s="62">
        <v>11096</v>
      </c>
      <c r="D177" s="23">
        <f t="shared" si="29"/>
        <v>3.2977229269723449E-2</v>
      </c>
      <c r="E177" s="25"/>
      <c r="F177" s="42"/>
      <c r="G177" s="11" t="s">
        <v>24</v>
      </c>
      <c r="H177" s="90">
        <v>3913</v>
      </c>
      <c r="I177" s="90">
        <v>3738</v>
      </c>
      <c r="J177" s="23">
        <f t="shared" si="30"/>
        <v>4.0086873674613013E-2</v>
      </c>
      <c r="K177" s="5"/>
    </row>
    <row r="178" spans="1:11">
      <c r="A178" s="10" t="s">
        <v>25</v>
      </c>
      <c r="B178" s="62">
        <v>4507</v>
      </c>
      <c r="C178" s="62">
        <v>4376</v>
      </c>
      <c r="D178" s="23">
        <f t="shared" si="29"/>
        <v>1.2710884488039304E-2</v>
      </c>
      <c r="E178" s="25"/>
      <c r="F178" s="42"/>
      <c r="G178" s="11" t="s">
        <v>25</v>
      </c>
      <c r="H178" s="90">
        <v>1572</v>
      </c>
      <c r="I178" s="90">
        <v>1559</v>
      </c>
      <c r="J178" s="23">
        <f t="shared" si="30"/>
        <v>1.6104412322129225E-2</v>
      </c>
      <c r="K178" s="5"/>
    </row>
    <row r="179" spans="1:11">
      <c r="A179" s="10" t="s">
        <v>26</v>
      </c>
      <c r="B179" s="62">
        <v>36241</v>
      </c>
      <c r="C179" s="62">
        <v>34120</v>
      </c>
      <c r="D179" s="23">
        <f t="shared" si="29"/>
        <v>0.10220882288241233</v>
      </c>
      <c r="E179" s="25"/>
      <c r="F179" s="42"/>
      <c r="G179" s="11" t="s">
        <v>26</v>
      </c>
      <c r="H179" s="90">
        <v>7809</v>
      </c>
      <c r="I179" s="90">
        <v>7572</v>
      </c>
      <c r="J179" s="23">
        <f t="shared" si="30"/>
        <v>7.9999590218515979E-2</v>
      </c>
      <c r="K179" s="5"/>
    </row>
    <row r="180" spans="1:11">
      <c r="A180" s="10" t="s">
        <v>27</v>
      </c>
      <c r="B180" s="62">
        <v>5289</v>
      </c>
      <c r="C180" s="62">
        <v>5216</v>
      </c>
      <c r="D180" s="23">
        <f t="shared" si="29"/>
        <v>1.4916323065728838E-2</v>
      </c>
      <c r="E180" s="25"/>
      <c r="F180" s="42"/>
      <c r="G180" s="11" t="s">
        <v>27</v>
      </c>
      <c r="H180" s="90">
        <v>1758</v>
      </c>
      <c r="I180" s="90">
        <v>1756</v>
      </c>
      <c r="J180" s="23">
        <f t="shared" si="30"/>
        <v>1.8009896222839172E-2</v>
      </c>
      <c r="K180" s="5"/>
    </row>
    <row r="181" spans="1:11">
      <c r="A181" s="10" t="s">
        <v>28</v>
      </c>
      <c r="B181" s="62">
        <v>1734</v>
      </c>
      <c r="C181" s="62">
        <v>1619</v>
      </c>
      <c r="D181" s="23">
        <f t="shared" si="29"/>
        <v>4.8903203244420124E-3</v>
      </c>
      <c r="E181" s="25"/>
      <c r="F181" s="42"/>
      <c r="G181" s="11" t="s">
        <v>28</v>
      </c>
      <c r="H181" s="90">
        <v>667</v>
      </c>
      <c r="I181" s="90">
        <v>706</v>
      </c>
      <c r="J181" s="23">
        <f t="shared" si="30"/>
        <v>6.8331062460942702E-3</v>
      </c>
      <c r="K181" s="5"/>
    </row>
    <row r="182" spans="1:11">
      <c r="A182" s="10" t="s">
        <v>29</v>
      </c>
      <c r="B182" s="62">
        <v>19006</v>
      </c>
      <c r="C182" s="62">
        <v>16992</v>
      </c>
      <c r="D182" s="23">
        <f t="shared" si="29"/>
        <v>5.3601746301236965E-2</v>
      </c>
      <c r="E182" s="25"/>
      <c r="F182" s="42"/>
      <c r="G182" s="11" t="s">
        <v>29</v>
      </c>
      <c r="H182" s="90">
        <v>5340</v>
      </c>
      <c r="I182" s="90">
        <v>5139</v>
      </c>
      <c r="J182" s="23">
        <f t="shared" si="30"/>
        <v>5.4705828117156526E-2</v>
      </c>
      <c r="K182" s="5"/>
    </row>
    <row r="183" spans="1:11">
      <c r="A183" s="10" t="s">
        <v>30</v>
      </c>
      <c r="B183" s="62">
        <v>1985</v>
      </c>
      <c r="C183" s="62">
        <v>1850</v>
      </c>
      <c r="D183" s="23">
        <f t="shared" si="29"/>
        <v>5.598204062293769E-3</v>
      </c>
      <c r="E183" s="25"/>
      <c r="F183" s="42"/>
      <c r="G183" s="11" t="s">
        <v>30</v>
      </c>
      <c r="H183" s="90">
        <v>722</v>
      </c>
      <c r="I183" s="90">
        <v>686</v>
      </c>
      <c r="J183" s="23">
        <f t="shared" si="30"/>
        <v>7.396555786626781E-3</v>
      </c>
      <c r="K183" s="5"/>
    </row>
    <row r="184" spans="1:11">
      <c r="A184" s="10" t="s">
        <v>31</v>
      </c>
      <c r="B184" s="62">
        <v>4706</v>
      </c>
      <c r="C184" s="62">
        <v>4363</v>
      </c>
      <c r="D184" s="23">
        <f t="shared" si="29"/>
        <v>1.3272115021236512E-2</v>
      </c>
      <c r="E184" s="25"/>
      <c r="F184" s="42"/>
      <c r="G184" s="11" t="s">
        <v>31</v>
      </c>
      <c r="H184" s="90">
        <v>1319</v>
      </c>
      <c r="I184" s="90">
        <v>1304</v>
      </c>
      <c r="J184" s="23">
        <f t="shared" si="30"/>
        <v>1.3512544435679674E-2</v>
      </c>
      <c r="K184" s="5"/>
    </row>
    <row r="185" spans="1:11">
      <c r="A185" s="10" t="s">
        <v>32</v>
      </c>
      <c r="B185" s="62">
        <v>5207</v>
      </c>
      <c r="C185" s="62">
        <v>4767</v>
      </c>
      <c r="D185" s="23">
        <f t="shared" si="29"/>
        <v>1.468506224300436E-2</v>
      </c>
      <c r="E185" s="25"/>
      <c r="F185" s="42"/>
      <c r="G185" s="11" t="s">
        <v>32</v>
      </c>
      <c r="H185" s="90">
        <v>1429</v>
      </c>
      <c r="I185" s="90">
        <v>1423</v>
      </c>
      <c r="J185" s="23">
        <f t="shared" si="30"/>
        <v>1.4639443516744696E-2</v>
      </c>
      <c r="K185" s="5"/>
    </row>
    <row r="186" spans="1:11">
      <c r="A186" s="10" t="s">
        <v>33</v>
      </c>
      <c r="B186" s="62">
        <v>4772</v>
      </c>
      <c r="C186" s="62">
        <v>4939</v>
      </c>
      <c r="D186" s="23">
        <f t="shared" si="29"/>
        <v>1.345825178099036E-2</v>
      </c>
      <c r="E186" s="25"/>
      <c r="F186" s="42"/>
      <c r="G186" s="11" t="s">
        <v>33</v>
      </c>
      <c r="H186" s="90">
        <v>1526</v>
      </c>
      <c r="I186" s="90">
        <v>1543</v>
      </c>
      <c r="J186" s="23">
        <f t="shared" si="30"/>
        <v>1.5633163615502033E-2</v>
      </c>
      <c r="K186" s="5"/>
    </row>
    <row r="187" spans="1:11">
      <c r="A187" s="10" t="s">
        <v>35</v>
      </c>
      <c r="B187" s="62">
        <v>1516</v>
      </c>
      <c r="C187" s="62">
        <v>1552</v>
      </c>
      <c r="D187" s="23">
        <f t="shared" si="29"/>
        <v>4.2755049664671809E-3</v>
      </c>
      <c r="E187" s="25"/>
      <c r="F187" s="42"/>
      <c r="G187" s="11" t="s">
        <v>35</v>
      </c>
      <c r="H187" s="90">
        <v>582</v>
      </c>
      <c r="I187" s="90">
        <v>600</v>
      </c>
      <c r="J187" s="23">
        <f t="shared" si="30"/>
        <v>5.9623205925440261E-3</v>
      </c>
      <c r="K187" s="5"/>
    </row>
    <row r="188" spans="1:11">
      <c r="A188" s="10" t="s">
        <v>36</v>
      </c>
      <c r="B188" s="62">
        <v>20046</v>
      </c>
      <c r="C188" s="62">
        <v>19086</v>
      </c>
      <c r="D188" s="23">
        <f t="shared" si="29"/>
        <v>5.6534810394327908E-2</v>
      </c>
      <c r="E188" s="25"/>
      <c r="F188" s="42"/>
      <c r="G188" s="11" t="s">
        <v>36</v>
      </c>
      <c r="H188" s="90">
        <v>4970</v>
      </c>
      <c r="I188" s="90">
        <v>4919</v>
      </c>
      <c r="J188" s="23">
        <f t="shared" si="30"/>
        <v>5.0915349389937817E-2</v>
      </c>
      <c r="K188" s="5"/>
    </row>
    <row r="189" spans="1:11">
      <c r="A189" s="10" t="s">
        <v>37</v>
      </c>
      <c r="B189" s="62">
        <v>2777</v>
      </c>
      <c r="C189" s="62">
        <v>2903</v>
      </c>
      <c r="D189" s="23">
        <f t="shared" si="29"/>
        <v>7.8318451793399479E-3</v>
      </c>
      <c r="E189" s="25"/>
      <c r="F189" s="42"/>
      <c r="G189" s="11" t="s">
        <v>37</v>
      </c>
      <c r="H189" s="90">
        <v>1112</v>
      </c>
      <c r="I189" s="90">
        <v>1128</v>
      </c>
      <c r="J189" s="23">
        <f t="shared" si="30"/>
        <v>1.1391925255857313E-2</v>
      </c>
      <c r="K189" s="5"/>
    </row>
    <row r="190" spans="1:11">
      <c r="A190" s="10" t="s">
        <v>38</v>
      </c>
      <c r="B190" s="62">
        <v>2039</v>
      </c>
      <c r="C190" s="62">
        <v>2134</v>
      </c>
      <c r="D190" s="23">
        <f t="shared" si="29"/>
        <v>5.7504977748196445E-3</v>
      </c>
      <c r="E190" s="25"/>
      <c r="F190" s="42"/>
      <c r="G190" s="11" t="s">
        <v>38</v>
      </c>
      <c r="H190" s="90">
        <v>968</v>
      </c>
      <c r="I190" s="90">
        <v>1014</v>
      </c>
      <c r="J190" s="23">
        <f t="shared" si="30"/>
        <v>9.9167119133721938E-3</v>
      </c>
      <c r="K190" s="5"/>
    </row>
    <row r="191" spans="1:11">
      <c r="A191" s="10" t="s">
        <v>34</v>
      </c>
      <c r="B191" s="62">
        <v>471</v>
      </c>
      <c r="C191" s="62">
        <v>472</v>
      </c>
      <c r="D191" s="23">
        <f t="shared" si="29"/>
        <v>1.328339603697917E-3</v>
      </c>
      <c r="E191" s="25"/>
      <c r="F191" s="42"/>
      <c r="G191" s="11" t="s">
        <v>34</v>
      </c>
      <c r="H191" s="90">
        <v>170</v>
      </c>
      <c r="I191" s="90">
        <v>164</v>
      </c>
      <c r="J191" s="23">
        <f t="shared" si="30"/>
        <v>1.7415713071004886E-3</v>
      </c>
      <c r="K191" s="5"/>
    </row>
    <row r="192" spans="1:11">
      <c r="A192" s="10" t="s">
        <v>39</v>
      </c>
      <c r="B192" s="62">
        <v>3007</v>
      </c>
      <c r="C192" s="62">
        <v>2957</v>
      </c>
      <c r="D192" s="23">
        <f t="shared" si="29"/>
        <v>8.4805035845427531E-3</v>
      </c>
      <c r="E192" s="25"/>
      <c r="F192" s="42"/>
      <c r="G192" s="11" t="s">
        <v>39</v>
      </c>
      <c r="H192" s="90">
        <v>971</v>
      </c>
      <c r="I192" s="90">
        <v>959</v>
      </c>
      <c r="J192" s="23">
        <f t="shared" si="30"/>
        <v>9.9474455246739684E-3</v>
      </c>
      <c r="K192" s="5"/>
    </row>
    <row r="193" spans="1:11">
      <c r="A193" s="10" t="s">
        <v>40</v>
      </c>
      <c r="B193" s="62">
        <v>4957</v>
      </c>
      <c r="C193" s="62">
        <v>4937</v>
      </c>
      <c r="D193" s="23">
        <f t="shared" si="29"/>
        <v>1.3979998759088268E-2</v>
      </c>
      <c r="E193" s="25"/>
      <c r="F193" s="42"/>
      <c r="G193" s="11" t="s">
        <v>40</v>
      </c>
      <c r="H193" s="90">
        <v>1479</v>
      </c>
      <c r="I193" s="90">
        <v>1429</v>
      </c>
      <c r="J193" s="23">
        <f t="shared" si="30"/>
        <v>1.5151670371774251E-2</v>
      </c>
      <c r="K193" s="5"/>
    </row>
    <row r="194" spans="1:11">
      <c r="A194" s="10" t="s">
        <v>41</v>
      </c>
      <c r="B194" s="62">
        <v>7667</v>
      </c>
      <c r="C194" s="62">
        <v>7395</v>
      </c>
      <c r="D194" s="23">
        <f t="shared" si="29"/>
        <v>2.1622886924738703E-2</v>
      </c>
      <c r="E194" s="25"/>
      <c r="F194" s="42"/>
      <c r="G194" s="11" t="s">
        <v>41</v>
      </c>
      <c r="H194" s="90">
        <v>2741</v>
      </c>
      <c r="I194" s="90">
        <v>2782</v>
      </c>
      <c r="J194" s="23">
        <f t="shared" si="30"/>
        <v>2.8080276192720233E-2</v>
      </c>
      <c r="K194" s="5"/>
    </row>
    <row r="195" spans="1:11">
      <c r="A195" s="10" t="s">
        <v>42</v>
      </c>
      <c r="B195" s="62">
        <v>7812</v>
      </c>
      <c r="C195" s="62">
        <v>7727</v>
      </c>
      <c r="D195" s="23">
        <f t="shared" si="29"/>
        <v>2.2031823745410038E-2</v>
      </c>
      <c r="E195" s="25"/>
      <c r="F195" s="42"/>
      <c r="G195" s="11" t="s">
        <v>42</v>
      </c>
      <c r="H195" s="90">
        <v>1864</v>
      </c>
      <c r="I195" s="90">
        <v>1789</v>
      </c>
      <c r="J195" s="23">
        <f t="shared" si="30"/>
        <v>1.9095817155501828E-2</v>
      </c>
      <c r="K195" s="5"/>
    </row>
    <row r="196" spans="1:11">
      <c r="A196" s="10" t="s">
        <v>43</v>
      </c>
      <c r="B196" s="62">
        <v>29155</v>
      </c>
      <c r="C196" s="62">
        <v>27313</v>
      </c>
      <c r="D196" s="23">
        <f t="shared" si="29"/>
        <v>8.2224503494294623E-2</v>
      </c>
      <c r="E196" s="25"/>
      <c r="F196" s="42"/>
      <c r="G196" s="11" t="s">
        <v>43</v>
      </c>
      <c r="H196" s="90">
        <v>6783</v>
      </c>
      <c r="I196" s="90">
        <v>6715</v>
      </c>
      <c r="J196" s="23">
        <f t="shared" si="30"/>
        <v>6.9488695153309493E-2</v>
      </c>
      <c r="K196" s="5"/>
    </row>
    <row r="197" spans="1:11">
      <c r="A197" s="10" t="s">
        <v>44</v>
      </c>
      <c r="B197" s="62">
        <v>1432</v>
      </c>
      <c r="C197" s="62">
        <v>1447</v>
      </c>
      <c r="D197" s="23">
        <f t="shared" si="29"/>
        <v>4.0386036358713738E-3</v>
      </c>
      <c r="E197" s="25"/>
      <c r="F197" s="42"/>
      <c r="G197" s="11" t="s">
        <v>44</v>
      </c>
      <c r="H197" s="90">
        <v>337</v>
      </c>
      <c r="I197" s="90">
        <v>330</v>
      </c>
      <c r="J197" s="23">
        <f t="shared" si="30"/>
        <v>3.4524090028992039E-3</v>
      </c>
      <c r="K197" s="5"/>
    </row>
    <row r="198" spans="1:11">
      <c r="A198" s="10" t="s">
        <v>45</v>
      </c>
      <c r="B198" s="62">
        <v>21777</v>
      </c>
      <c r="C198" s="62">
        <v>20960</v>
      </c>
      <c r="D198" s="23">
        <f t="shared" si="29"/>
        <v>6.1416669956962926E-2</v>
      </c>
      <c r="E198" s="25"/>
      <c r="F198" s="42"/>
      <c r="G198" s="11" t="s">
        <v>45</v>
      </c>
      <c r="H198" s="90">
        <v>5850</v>
      </c>
      <c r="I198" s="90">
        <v>5697</v>
      </c>
      <c r="J198" s="23">
        <f t="shared" si="30"/>
        <v>5.993054203845799E-2</v>
      </c>
      <c r="K198" s="5"/>
    </row>
    <row r="199" spans="1:11">
      <c r="A199" s="10" t="s">
        <v>46</v>
      </c>
      <c r="B199" s="62">
        <v>9461</v>
      </c>
      <c r="C199" s="62">
        <v>9597</v>
      </c>
      <c r="D199" s="23">
        <f t="shared" si="29"/>
        <v>2.668242248532058E-2</v>
      </c>
      <c r="E199" s="25"/>
      <c r="F199" s="42"/>
      <c r="G199" s="11" t="s">
        <v>46</v>
      </c>
      <c r="H199" s="90">
        <v>3176</v>
      </c>
      <c r="I199" s="90">
        <v>3182</v>
      </c>
      <c r="J199" s="23">
        <f t="shared" si="30"/>
        <v>3.2536649831477367E-2</v>
      </c>
      <c r="K199" s="5"/>
    </row>
    <row r="200" spans="1:11">
      <c r="A200" s="10" t="s">
        <v>47</v>
      </c>
      <c r="B200" s="62">
        <v>1923</v>
      </c>
      <c r="C200" s="62">
        <v>1998</v>
      </c>
      <c r="D200" s="23">
        <f t="shared" si="29"/>
        <v>5.423348318282578E-3</v>
      </c>
      <c r="E200" s="25"/>
      <c r="F200" s="42"/>
      <c r="G200" s="11" t="s">
        <v>47</v>
      </c>
      <c r="H200" s="90">
        <v>752</v>
      </c>
      <c r="I200" s="90">
        <v>764</v>
      </c>
      <c r="J200" s="23">
        <f t="shared" si="30"/>
        <v>7.7038918996445143E-3</v>
      </c>
      <c r="K200" s="5"/>
    </row>
    <row r="201" spans="1:11">
      <c r="A201" s="10" t="s">
        <v>48</v>
      </c>
      <c r="B201" s="62">
        <v>2711</v>
      </c>
      <c r="C201" s="62">
        <v>2882</v>
      </c>
      <c r="D201" s="23">
        <f t="shared" si="29"/>
        <v>7.6457084195860996E-3</v>
      </c>
      <c r="E201" s="25"/>
      <c r="F201" s="42"/>
      <c r="G201" s="11" t="s">
        <v>48</v>
      </c>
      <c r="H201" s="90">
        <v>1192</v>
      </c>
      <c r="I201" s="90">
        <v>1207</v>
      </c>
      <c r="J201" s="23">
        <f t="shared" si="30"/>
        <v>1.2211488223904603E-2</v>
      </c>
      <c r="K201" s="5"/>
    </row>
    <row r="202" spans="1:11">
      <c r="A202" s="10" t="s">
        <v>49</v>
      </c>
      <c r="B202" s="62">
        <v>17434</v>
      </c>
      <c r="C202" s="62">
        <v>15346</v>
      </c>
      <c r="D202" s="23">
        <f t="shared" si="29"/>
        <v>4.9168307114372575E-2</v>
      </c>
      <c r="E202" s="25"/>
      <c r="F202" s="42"/>
      <c r="G202" s="11" t="s">
        <v>49</v>
      </c>
      <c r="H202" s="90">
        <v>3763</v>
      </c>
      <c r="I202" s="90">
        <v>3465</v>
      </c>
      <c r="J202" s="23">
        <f t="shared" si="30"/>
        <v>3.8550193109524344E-2</v>
      </c>
      <c r="K202" s="5"/>
    </row>
    <row r="203" spans="1:11" ht="13.5" thickBot="1">
      <c r="A203" s="72" t="s">
        <v>2</v>
      </c>
      <c r="B203" s="54">
        <f>SUM(B157:B202)</f>
        <v>354578</v>
      </c>
      <c r="C203" s="54">
        <f>SUM(C157:C202)</f>
        <v>339093</v>
      </c>
      <c r="D203" s="71">
        <f>SUM(D157:D202)</f>
        <v>1.0000000000000002</v>
      </c>
      <c r="E203" s="54"/>
      <c r="F203" s="54"/>
      <c r="G203" s="72" t="s">
        <v>2</v>
      </c>
      <c r="H203" s="73">
        <f>SUM(H157:H202)</f>
        <v>97613</v>
      </c>
      <c r="I203" s="73">
        <f>SUM(I157:I202)</f>
        <v>95376</v>
      </c>
      <c r="J203" s="71">
        <f>SUM(J157:J202)</f>
        <v>1</v>
      </c>
      <c r="K203" s="5"/>
    </row>
    <row r="204" spans="1:11" ht="13.5" thickTop="1">
      <c r="K204" s="5"/>
    </row>
    <row r="205" spans="1:11">
      <c r="A205" s="1" t="s">
        <v>181</v>
      </c>
      <c r="B205" s="2"/>
      <c r="C205" s="2"/>
      <c r="D205" s="2"/>
      <c r="E205" s="3"/>
      <c r="F205" s="5"/>
      <c r="G205" s="1" t="s">
        <v>75</v>
      </c>
      <c r="H205" s="2"/>
      <c r="I205" s="2"/>
      <c r="J205" s="3"/>
      <c r="K205" s="5"/>
    </row>
    <row r="206" spans="1:11">
      <c r="A206" s="4" t="s">
        <v>132</v>
      </c>
      <c r="B206" s="5"/>
      <c r="C206" s="5"/>
      <c r="D206" s="5"/>
      <c r="E206" s="6"/>
      <c r="F206" s="5"/>
      <c r="G206" s="4" t="s">
        <v>185</v>
      </c>
      <c r="H206" s="5"/>
      <c r="I206" s="5"/>
      <c r="J206" s="6"/>
      <c r="K206" s="5"/>
    </row>
    <row r="207" spans="1:11">
      <c r="A207" s="4" t="s">
        <v>182</v>
      </c>
      <c r="B207" s="5"/>
      <c r="C207" s="5"/>
      <c r="D207" s="5"/>
      <c r="E207" s="6"/>
      <c r="F207" s="5"/>
      <c r="G207" s="7"/>
      <c r="H207" s="8"/>
      <c r="I207" s="8"/>
      <c r="J207" s="9"/>
      <c r="K207" s="5"/>
    </row>
    <row r="208" spans="1:11">
      <c r="A208" s="4"/>
      <c r="B208" s="5"/>
      <c r="C208" s="5"/>
      <c r="D208" s="5"/>
      <c r="E208" s="6"/>
      <c r="F208" s="5"/>
      <c r="G208" s="13"/>
      <c r="H208" s="44"/>
      <c r="I208" s="44" t="s">
        <v>156</v>
      </c>
      <c r="J208" s="66"/>
    </row>
    <row r="209" spans="1:10">
      <c r="A209" s="4"/>
      <c r="B209" s="5"/>
      <c r="C209" s="5"/>
      <c r="D209" s="5"/>
      <c r="E209" s="6"/>
      <c r="F209" s="5"/>
      <c r="G209" s="13"/>
      <c r="H209" s="44" t="s">
        <v>183</v>
      </c>
      <c r="I209" s="44" t="s">
        <v>167</v>
      </c>
      <c r="J209" s="44" t="s">
        <v>76</v>
      </c>
    </row>
    <row r="210" spans="1:10">
      <c r="A210" s="7"/>
      <c r="B210" s="8"/>
      <c r="C210" s="8"/>
      <c r="D210" s="8"/>
      <c r="E210" s="9"/>
      <c r="F210" s="5"/>
      <c r="G210" s="13"/>
      <c r="H210" s="44" t="s">
        <v>3</v>
      </c>
      <c r="I210" s="44" t="s">
        <v>3</v>
      </c>
      <c r="J210" s="44" t="s">
        <v>184</v>
      </c>
    </row>
    <row r="211" spans="1:10">
      <c r="A211" s="12"/>
      <c r="B211" s="1" t="s">
        <v>56</v>
      </c>
      <c r="C211" s="2"/>
      <c r="D211" s="2"/>
      <c r="E211" s="3"/>
      <c r="F211" s="5"/>
      <c r="G211" s="14" t="s">
        <v>0</v>
      </c>
      <c r="H211" s="14"/>
      <c r="I211" s="14"/>
      <c r="J211" s="14"/>
    </row>
    <row r="212" spans="1:10">
      <c r="A212" s="13"/>
      <c r="B212" s="4" t="s">
        <v>142</v>
      </c>
      <c r="C212" s="5"/>
      <c r="D212" s="5"/>
      <c r="E212" s="6"/>
      <c r="F212" s="5"/>
      <c r="G212" s="10" t="s">
        <v>5</v>
      </c>
      <c r="H212" s="89">
        <v>48</v>
      </c>
      <c r="I212" s="64">
        <v>53</v>
      </c>
      <c r="J212" s="23">
        <f>H212/$H$258</f>
        <v>5.3274139844617088E-3</v>
      </c>
    </row>
    <row r="213" spans="1:10">
      <c r="A213" s="13"/>
      <c r="B213" s="7"/>
      <c r="C213" s="8"/>
      <c r="D213" s="8"/>
      <c r="E213" s="9"/>
      <c r="F213" s="5"/>
      <c r="G213" s="10" t="s">
        <v>6</v>
      </c>
      <c r="H213" s="89">
        <v>374</v>
      </c>
      <c r="I213" s="64">
        <v>355</v>
      </c>
      <c r="J213" s="23">
        <f t="shared" ref="J213:J257" si="31">H213/$H$258</f>
        <v>4.1509433962264149E-2</v>
      </c>
    </row>
    <row r="214" spans="1:10">
      <c r="A214" s="13"/>
      <c r="B214" s="66">
        <v>2006</v>
      </c>
      <c r="C214" s="66" t="s">
        <v>166</v>
      </c>
      <c r="D214" s="66"/>
      <c r="E214" s="66">
        <v>2006</v>
      </c>
      <c r="F214" s="5"/>
      <c r="G214" s="10" t="s">
        <v>7</v>
      </c>
      <c r="H214" s="89">
        <v>35</v>
      </c>
      <c r="I214" s="64">
        <v>34</v>
      </c>
      <c r="J214" s="23">
        <f t="shared" si="31"/>
        <v>3.8845726970033298E-3</v>
      </c>
    </row>
    <row r="215" spans="1:10">
      <c r="A215" s="13"/>
      <c r="B215" s="44" t="s">
        <v>73</v>
      </c>
      <c r="C215" s="44" t="s">
        <v>73</v>
      </c>
      <c r="D215" s="44" t="s">
        <v>133</v>
      </c>
      <c r="E215" s="44" t="s">
        <v>81</v>
      </c>
      <c r="F215" s="5"/>
      <c r="G215" s="10" t="s">
        <v>8</v>
      </c>
      <c r="H215" s="89">
        <v>485</v>
      </c>
      <c r="I215" s="64">
        <v>441</v>
      </c>
      <c r="J215" s="23">
        <f t="shared" si="31"/>
        <v>5.3829078801331851E-2</v>
      </c>
    </row>
    <row r="216" spans="1:10">
      <c r="A216" s="14"/>
      <c r="B216" s="44" t="s">
        <v>74</v>
      </c>
      <c r="C216" s="44" t="s">
        <v>74</v>
      </c>
      <c r="D216" s="44" t="s">
        <v>82</v>
      </c>
      <c r="E216" s="44" t="s">
        <v>83</v>
      </c>
      <c r="F216" s="5"/>
      <c r="G216" s="10" t="s">
        <v>9</v>
      </c>
      <c r="H216" s="89">
        <v>23</v>
      </c>
      <c r="I216" s="64">
        <v>29</v>
      </c>
      <c r="J216" s="23">
        <f t="shared" si="31"/>
        <v>2.5527192008879024E-3</v>
      </c>
    </row>
    <row r="217" spans="1:10">
      <c r="A217" s="11" t="s">
        <v>0</v>
      </c>
      <c r="B217" s="67"/>
      <c r="C217" s="67"/>
      <c r="D217" s="67"/>
      <c r="E217" s="67" t="s">
        <v>84</v>
      </c>
      <c r="F217" s="5"/>
      <c r="G217" s="10" t="s">
        <v>10</v>
      </c>
      <c r="H217" s="89">
        <v>82</v>
      </c>
      <c r="I217" s="64">
        <v>103</v>
      </c>
      <c r="J217" s="23">
        <f t="shared" si="31"/>
        <v>9.1009988901220862E-3</v>
      </c>
    </row>
    <row r="218" spans="1:10">
      <c r="A218" s="11" t="s">
        <v>5</v>
      </c>
      <c r="B218" s="63">
        <v>23172</v>
      </c>
      <c r="C218" s="63">
        <v>22111</v>
      </c>
      <c r="D218" s="15">
        <f>29767/B218</f>
        <v>1.2846107370964959</v>
      </c>
      <c r="E218" s="23">
        <f>D218/$D$264</f>
        <v>2.4347690081144738E-2</v>
      </c>
      <c r="F218" s="24"/>
      <c r="G218" s="10" t="s">
        <v>11</v>
      </c>
      <c r="H218" s="89">
        <v>219</v>
      </c>
      <c r="I218" s="64">
        <v>227</v>
      </c>
      <c r="J218" s="23">
        <f t="shared" si="31"/>
        <v>2.4306326304106549E-2</v>
      </c>
    </row>
    <row r="219" spans="1:10">
      <c r="A219" s="11" t="s">
        <v>6</v>
      </c>
      <c r="B219" s="63">
        <v>29912</v>
      </c>
      <c r="C219" s="63">
        <v>28418</v>
      </c>
      <c r="D219" s="15">
        <f t="shared" ref="D219:D263" si="32">29767/B219</f>
        <v>0.99515244717838991</v>
      </c>
      <c r="E219" s="23">
        <f t="shared" ref="E219:E263" si="33">D219/$D$264</f>
        <v>1.8861482834992171E-2</v>
      </c>
      <c r="F219" s="24"/>
      <c r="G219" s="10" t="s">
        <v>12</v>
      </c>
      <c r="H219" s="89">
        <v>409</v>
      </c>
      <c r="I219" s="64">
        <v>354</v>
      </c>
      <c r="J219" s="23">
        <f t="shared" si="31"/>
        <v>4.5394006659267482E-2</v>
      </c>
    </row>
    <row r="220" spans="1:10">
      <c r="A220" s="11" t="s">
        <v>7</v>
      </c>
      <c r="B220" s="63">
        <v>22509</v>
      </c>
      <c r="C220" s="63">
        <v>18871</v>
      </c>
      <c r="D220" s="15">
        <f t="shared" si="32"/>
        <v>1.3224487982584743</v>
      </c>
      <c r="E220" s="23">
        <f t="shared" si="33"/>
        <v>2.5064848485507388E-2</v>
      </c>
      <c r="F220" s="24"/>
      <c r="G220" s="10" t="s">
        <v>13</v>
      </c>
      <c r="H220" s="89">
        <v>36</v>
      </c>
      <c r="I220" s="64">
        <v>25</v>
      </c>
      <c r="J220" s="23">
        <f t="shared" si="31"/>
        <v>3.9955604883462822E-3</v>
      </c>
    </row>
    <row r="221" spans="1:10">
      <c r="A221" s="11" t="s">
        <v>8</v>
      </c>
      <c r="B221" s="63">
        <v>27955</v>
      </c>
      <c r="C221" s="63">
        <v>26968</v>
      </c>
      <c r="D221" s="15">
        <f t="shared" si="32"/>
        <v>1.0648184582364515</v>
      </c>
      <c r="E221" s="23">
        <f t="shared" si="33"/>
        <v>2.0181887839752669E-2</v>
      </c>
      <c r="F221" s="24"/>
      <c r="G221" s="10" t="s">
        <v>14</v>
      </c>
      <c r="H221" s="89">
        <v>492</v>
      </c>
      <c r="I221" s="64">
        <v>500</v>
      </c>
      <c r="J221" s="23">
        <f t="shared" si="31"/>
        <v>5.4605993340732517E-2</v>
      </c>
    </row>
    <row r="222" spans="1:10">
      <c r="A222" s="11" t="s">
        <v>9</v>
      </c>
      <c r="B222" s="63">
        <v>21991</v>
      </c>
      <c r="C222" s="63">
        <v>20989</v>
      </c>
      <c r="D222" s="15">
        <f t="shared" si="32"/>
        <v>1.3535991996725933</v>
      </c>
      <c r="E222" s="23">
        <f t="shared" si="33"/>
        <v>2.5655253265439763E-2</v>
      </c>
      <c r="F222" s="24"/>
      <c r="G222" s="10" t="s">
        <v>15</v>
      </c>
      <c r="H222" s="89">
        <v>61</v>
      </c>
      <c r="I222" s="64">
        <v>65</v>
      </c>
      <c r="J222" s="23">
        <f t="shared" si="31"/>
        <v>6.7702552719200891E-3</v>
      </c>
    </row>
    <row r="223" spans="1:10">
      <c r="A223" s="11" t="s">
        <v>10</v>
      </c>
      <c r="B223" s="63">
        <v>21900</v>
      </c>
      <c r="C223" s="63">
        <v>20409</v>
      </c>
      <c r="D223" s="15">
        <f t="shared" si="32"/>
        <v>1.3592237442922375</v>
      </c>
      <c r="E223" s="23">
        <f t="shared" si="33"/>
        <v>2.5761857285857802E-2</v>
      </c>
      <c r="F223" s="24"/>
      <c r="G223" s="10" t="s">
        <v>16</v>
      </c>
      <c r="H223" s="89">
        <v>126</v>
      </c>
      <c r="I223" s="64">
        <v>130</v>
      </c>
      <c r="J223" s="23">
        <f t="shared" si="31"/>
        <v>1.3984461709211986E-2</v>
      </c>
    </row>
    <row r="224" spans="1:10">
      <c r="A224" s="11" t="s">
        <v>11</v>
      </c>
      <c r="B224" s="63">
        <v>41724</v>
      </c>
      <c r="C224" s="63">
        <v>39308</v>
      </c>
      <c r="D224" s="15">
        <f t="shared" si="32"/>
        <v>0.71342632537628226</v>
      </c>
      <c r="E224" s="23">
        <f t="shared" si="33"/>
        <v>1.3521826156655302E-2</v>
      </c>
      <c r="F224" s="24"/>
      <c r="G224" s="10" t="s">
        <v>17</v>
      </c>
      <c r="H224" s="89">
        <v>81</v>
      </c>
      <c r="I224" s="64">
        <v>81</v>
      </c>
      <c r="J224" s="23">
        <f t="shared" si="31"/>
        <v>8.9900110987791351E-3</v>
      </c>
    </row>
    <row r="225" spans="1:10">
      <c r="A225" s="11" t="s">
        <v>12</v>
      </c>
      <c r="B225" s="63">
        <v>27069</v>
      </c>
      <c r="C225" s="63">
        <v>27040</v>
      </c>
      <c r="D225" s="15">
        <f t="shared" si="32"/>
        <v>1.0996712106099229</v>
      </c>
      <c r="E225" s="23">
        <f t="shared" si="33"/>
        <v>2.0842464611189399E-2</v>
      </c>
      <c r="F225" s="24"/>
      <c r="G225" s="10" t="s">
        <v>18</v>
      </c>
      <c r="H225" s="89">
        <v>106</v>
      </c>
      <c r="I225" s="64">
        <v>118</v>
      </c>
      <c r="J225" s="23">
        <f t="shared" si="31"/>
        <v>1.1764705882352941E-2</v>
      </c>
    </row>
    <row r="226" spans="1:10">
      <c r="A226" s="11" t="s">
        <v>13</v>
      </c>
      <c r="B226" s="63">
        <v>30810</v>
      </c>
      <c r="C226" s="63">
        <v>28429</v>
      </c>
      <c r="D226" s="15">
        <f t="shared" si="32"/>
        <v>0.96614735475494973</v>
      </c>
      <c r="E226" s="23">
        <f t="shared" si="33"/>
        <v>1.8311738869207589E-2</v>
      </c>
      <c r="F226" s="24"/>
      <c r="G226" s="10" t="s">
        <v>19</v>
      </c>
      <c r="H226" s="89">
        <v>103</v>
      </c>
      <c r="I226" s="64">
        <v>126</v>
      </c>
      <c r="J226" s="23">
        <f t="shared" si="31"/>
        <v>1.1431742508324084E-2</v>
      </c>
    </row>
    <row r="227" spans="1:10">
      <c r="A227" s="11" t="s">
        <v>14</v>
      </c>
      <c r="B227" s="63">
        <v>36326</v>
      </c>
      <c r="C227" s="63">
        <v>34158</v>
      </c>
      <c r="D227" s="15">
        <f t="shared" si="32"/>
        <v>0.81944062104277926</v>
      </c>
      <c r="E227" s="23">
        <f t="shared" si="33"/>
        <v>1.5531153294067219E-2</v>
      </c>
      <c r="F227" s="24"/>
      <c r="G227" s="10" t="s">
        <v>20</v>
      </c>
      <c r="H227" s="89">
        <v>204</v>
      </c>
      <c r="I227" s="64">
        <v>181</v>
      </c>
      <c r="J227" s="23">
        <f t="shared" si="31"/>
        <v>2.2641509433962263E-2</v>
      </c>
    </row>
    <row r="228" spans="1:10">
      <c r="A228" s="11" t="s">
        <v>15</v>
      </c>
      <c r="B228" s="63">
        <v>23682</v>
      </c>
      <c r="C228" s="63">
        <v>22651</v>
      </c>
      <c r="D228" s="15">
        <f t="shared" si="32"/>
        <v>1.2569462038679167</v>
      </c>
      <c r="E228" s="23">
        <f t="shared" si="33"/>
        <v>2.3823354216716743E-2</v>
      </c>
      <c r="F228" s="24"/>
      <c r="G228" s="10" t="s">
        <v>21</v>
      </c>
      <c r="H228" s="89">
        <v>106</v>
      </c>
      <c r="I228" s="64">
        <v>97</v>
      </c>
      <c r="J228" s="23">
        <f t="shared" si="31"/>
        <v>1.1764705882352941E-2</v>
      </c>
    </row>
    <row r="229" spans="1:10">
      <c r="A229" s="11" t="s">
        <v>16</v>
      </c>
      <c r="B229" s="63">
        <v>26310</v>
      </c>
      <c r="C229" s="63">
        <v>24814</v>
      </c>
      <c r="D229" s="15">
        <f t="shared" si="32"/>
        <v>1.1313949068795135</v>
      </c>
      <c r="E229" s="23">
        <f t="shared" si="33"/>
        <v>2.1443735255046972E-2</v>
      </c>
      <c r="F229" s="24"/>
      <c r="G229" s="10" t="s">
        <v>22</v>
      </c>
      <c r="H229" s="89">
        <v>241</v>
      </c>
      <c r="I229" s="64">
        <v>227</v>
      </c>
      <c r="J229" s="23">
        <f t="shared" si="31"/>
        <v>2.6748057713651498E-2</v>
      </c>
    </row>
    <row r="230" spans="1:10">
      <c r="A230" s="11" t="s">
        <v>17</v>
      </c>
      <c r="B230" s="63">
        <v>23208</v>
      </c>
      <c r="C230" s="63">
        <v>22286</v>
      </c>
      <c r="D230" s="15">
        <f t="shared" si="32"/>
        <v>1.2826180627369872</v>
      </c>
      <c r="E230" s="23">
        <f t="shared" si="33"/>
        <v>2.4309922206148131E-2</v>
      </c>
      <c r="F230" s="24"/>
      <c r="G230" s="10" t="s">
        <v>23</v>
      </c>
      <c r="H230" s="89">
        <v>65</v>
      </c>
      <c r="I230" s="64">
        <v>75</v>
      </c>
      <c r="J230" s="23">
        <f t="shared" si="31"/>
        <v>7.2142064372918979E-3</v>
      </c>
    </row>
    <row r="231" spans="1:10">
      <c r="A231" s="11" t="s">
        <v>18</v>
      </c>
      <c r="B231" s="63">
        <v>22350</v>
      </c>
      <c r="C231" s="63">
        <v>21266</v>
      </c>
      <c r="D231" s="15">
        <f t="shared" si="32"/>
        <v>1.3318568232662193</v>
      </c>
      <c r="E231" s="23">
        <f t="shared" si="33"/>
        <v>2.5243162172719727E-2</v>
      </c>
      <c r="F231" s="24"/>
      <c r="G231" s="10" t="s">
        <v>50</v>
      </c>
      <c r="H231" s="89">
        <v>28</v>
      </c>
      <c r="I231" s="64">
        <v>32</v>
      </c>
      <c r="J231" s="23">
        <f t="shared" si="31"/>
        <v>3.1076581576026637E-3</v>
      </c>
    </row>
    <row r="232" spans="1:10">
      <c r="A232" s="11" t="s">
        <v>19</v>
      </c>
      <c r="B232" s="63">
        <v>24550</v>
      </c>
      <c r="C232" s="63">
        <v>22764</v>
      </c>
      <c r="D232" s="15">
        <f t="shared" si="32"/>
        <v>1.2125050916496944</v>
      </c>
      <c r="E232" s="23">
        <f t="shared" si="33"/>
        <v>2.2981045806936287E-2</v>
      </c>
      <c r="F232" s="24"/>
      <c r="G232" s="10" t="s">
        <v>24</v>
      </c>
      <c r="H232" s="89">
        <v>358</v>
      </c>
      <c r="I232" s="64">
        <v>357</v>
      </c>
      <c r="J232" s="23">
        <f t="shared" si="31"/>
        <v>3.9733629300776917E-2</v>
      </c>
    </row>
    <row r="233" spans="1:10">
      <c r="A233" s="11" t="s">
        <v>20</v>
      </c>
      <c r="B233" s="63">
        <v>27261</v>
      </c>
      <c r="C233" s="63">
        <v>25745</v>
      </c>
      <c r="D233" s="15">
        <f t="shared" si="32"/>
        <v>1.0919261949304868</v>
      </c>
      <c r="E233" s="23">
        <f t="shared" si="33"/>
        <v>2.069567053887553E-2</v>
      </c>
      <c r="F233" s="24"/>
      <c r="G233" s="10" t="s">
        <v>25</v>
      </c>
      <c r="H233" s="89">
        <v>148</v>
      </c>
      <c r="I233" s="64">
        <v>131</v>
      </c>
      <c r="J233" s="23">
        <f t="shared" si="31"/>
        <v>1.6426193118756937E-2</v>
      </c>
    </row>
    <row r="234" spans="1:10">
      <c r="A234" s="11" t="s">
        <v>21</v>
      </c>
      <c r="B234" s="63">
        <v>21916</v>
      </c>
      <c r="C234" s="63">
        <v>20850</v>
      </c>
      <c r="D234" s="15">
        <f t="shared" si="32"/>
        <v>1.3582314290929001</v>
      </c>
      <c r="E234" s="23">
        <f t="shared" si="33"/>
        <v>2.5743049578403256E-2</v>
      </c>
      <c r="F234" s="24"/>
      <c r="G234" s="10" t="s">
        <v>26</v>
      </c>
      <c r="H234" s="89">
        <v>911</v>
      </c>
      <c r="I234" s="64">
        <v>926</v>
      </c>
      <c r="J234" s="23">
        <f t="shared" si="31"/>
        <v>0.10110987791342953</v>
      </c>
    </row>
    <row r="235" spans="1:10">
      <c r="A235" s="11" t="s">
        <v>22</v>
      </c>
      <c r="B235" s="63">
        <v>27408</v>
      </c>
      <c r="C235" s="63">
        <v>26207</v>
      </c>
      <c r="D235" s="15">
        <f t="shared" si="32"/>
        <v>1.0860697606538237</v>
      </c>
      <c r="E235" s="23">
        <f t="shared" si="33"/>
        <v>2.0584671430249776E-2</v>
      </c>
      <c r="F235" s="24"/>
      <c r="G235" s="10" t="s">
        <v>27</v>
      </c>
      <c r="H235" s="89">
        <v>150</v>
      </c>
      <c r="I235" s="64">
        <v>151</v>
      </c>
      <c r="J235" s="23">
        <f t="shared" si="31"/>
        <v>1.6648168701442843E-2</v>
      </c>
    </row>
    <row r="236" spans="1:10">
      <c r="A236" s="11" t="s">
        <v>23</v>
      </c>
      <c r="B236" s="63">
        <v>24620</v>
      </c>
      <c r="C236" s="63">
        <v>23157</v>
      </c>
      <c r="D236" s="15">
        <f t="shared" si="32"/>
        <v>1.2090576766856214</v>
      </c>
      <c r="E236" s="23">
        <f t="shared" si="33"/>
        <v>2.2915705709191138E-2</v>
      </c>
      <c r="F236" s="24"/>
      <c r="G236" s="10" t="s">
        <v>28</v>
      </c>
      <c r="H236" s="89">
        <v>71</v>
      </c>
      <c r="I236" s="64">
        <v>77</v>
      </c>
      <c r="J236" s="23">
        <f t="shared" si="31"/>
        <v>7.8801331853496116E-3</v>
      </c>
    </row>
    <row r="237" spans="1:10">
      <c r="A237" s="11" t="s">
        <v>50</v>
      </c>
      <c r="B237" s="63">
        <v>25427</v>
      </c>
      <c r="C237" s="63">
        <v>23926</v>
      </c>
      <c r="D237" s="15">
        <f t="shared" si="32"/>
        <v>1.1706847052345932</v>
      </c>
      <c r="E237" s="23">
        <f t="shared" si="33"/>
        <v>2.2188408957418724E-2</v>
      </c>
      <c r="F237" s="24"/>
      <c r="G237" s="10" t="s">
        <v>29</v>
      </c>
      <c r="H237" s="89">
        <v>352</v>
      </c>
      <c r="I237" s="64">
        <v>338</v>
      </c>
      <c r="J237" s="23">
        <f t="shared" si="31"/>
        <v>3.90677025527192E-2</v>
      </c>
    </row>
    <row r="238" spans="1:10">
      <c r="A238" s="11" t="s">
        <v>24</v>
      </c>
      <c r="B238" s="63">
        <v>30334</v>
      </c>
      <c r="C238" s="63">
        <v>28486</v>
      </c>
      <c r="D238" s="15">
        <f t="shared" si="32"/>
        <v>0.98130810311861283</v>
      </c>
      <c r="E238" s="23">
        <f t="shared" si="33"/>
        <v>1.859908599460295E-2</v>
      </c>
      <c r="F238" s="24"/>
      <c r="G238" s="10" t="s">
        <v>30</v>
      </c>
      <c r="H238" s="89">
        <v>72</v>
      </c>
      <c r="I238" s="64">
        <v>56</v>
      </c>
      <c r="J238" s="23">
        <f t="shared" si="31"/>
        <v>7.9911209766925645E-3</v>
      </c>
    </row>
    <row r="239" spans="1:10">
      <c r="A239" s="11" t="s">
        <v>25</v>
      </c>
      <c r="B239" s="63">
        <v>32524</v>
      </c>
      <c r="C239" s="63">
        <v>30399</v>
      </c>
      <c r="D239" s="15">
        <f t="shared" si="32"/>
        <v>0.91523182880334519</v>
      </c>
      <c r="E239" s="23">
        <f t="shared" si="33"/>
        <v>1.7346718563531111E-2</v>
      </c>
      <c r="F239" s="24"/>
      <c r="G239" s="10" t="s">
        <v>31</v>
      </c>
      <c r="H239" s="89">
        <v>149</v>
      </c>
      <c r="I239" s="64">
        <v>129</v>
      </c>
      <c r="J239" s="23">
        <f t="shared" si="31"/>
        <v>1.653718091009989E-2</v>
      </c>
    </row>
    <row r="240" spans="1:10">
      <c r="A240" s="11" t="s">
        <v>26</v>
      </c>
      <c r="B240" s="63">
        <v>33460</v>
      </c>
      <c r="C240" s="63">
        <v>31759</v>
      </c>
      <c r="D240" s="15">
        <f t="shared" si="32"/>
        <v>0.88962940824865511</v>
      </c>
      <c r="E240" s="23">
        <f t="shared" si="33"/>
        <v>1.6861466663487323E-2</v>
      </c>
      <c r="F240" s="24"/>
      <c r="G240" s="10" t="s">
        <v>32</v>
      </c>
      <c r="H240" s="89">
        <v>152</v>
      </c>
      <c r="I240" s="64">
        <v>143</v>
      </c>
      <c r="J240" s="23">
        <f t="shared" si="31"/>
        <v>1.6870144284128745E-2</v>
      </c>
    </row>
    <row r="241" spans="1:10">
      <c r="A241" s="11" t="s">
        <v>27</v>
      </c>
      <c r="B241" s="63">
        <v>26529</v>
      </c>
      <c r="C241" s="63">
        <v>25471</v>
      </c>
      <c r="D241" s="15">
        <f t="shared" si="32"/>
        <v>1.1220551095028082</v>
      </c>
      <c r="E241" s="23">
        <f t="shared" si="33"/>
        <v>2.126671471070473E-2</v>
      </c>
      <c r="F241" s="24"/>
      <c r="G241" s="10" t="s">
        <v>33</v>
      </c>
      <c r="H241" s="89">
        <v>169</v>
      </c>
      <c r="I241" s="64">
        <v>215</v>
      </c>
      <c r="J241" s="23">
        <f t="shared" si="31"/>
        <v>1.8756936736958933E-2</v>
      </c>
    </row>
    <row r="242" spans="1:10">
      <c r="A242" s="11" t="s">
        <v>28</v>
      </c>
      <c r="B242" s="63">
        <v>22668</v>
      </c>
      <c r="C242" s="63">
        <v>21566</v>
      </c>
      <c r="D242" s="15">
        <f t="shared" si="32"/>
        <v>1.3131727545438503</v>
      </c>
      <c r="E242" s="23">
        <f t="shared" si="33"/>
        <v>2.4889036287289827E-2</v>
      </c>
      <c r="F242" s="24"/>
      <c r="G242" s="10" t="s">
        <v>35</v>
      </c>
      <c r="H242" s="89">
        <v>51</v>
      </c>
      <c r="I242" s="64">
        <v>46</v>
      </c>
      <c r="J242" s="23">
        <f t="shared" si="31"/>
        <v>5.6603773584905656E-3</v>
      </c>
    </row>
    <row r="243" spans="1:10">
      <c r="A243" s="11" t="s">
        <v>29</v>
      </c>
      <c r="B243" s="63">
        <v>27809</v>
      </c>
      <c r="C243" s="63">
        <v>26789</v>
      </c>
      <c r="D243" s="15">
        <f t="shared" si="32"/>
        <v>1.0704088604408644</v>
      </c>
      <c r="E243" s="23">
        <f t="shared" si="33"/>
        <v>2.0287844746675027E-2</v>
      </c>
      <c r="F243" s="24"/>
      <c r="G243" s="10" t="s">
        <v>36</v>
      </c>
      <c r="H243" s="89">
        <v>417</v>
      </c>
      <c r="I243" s="64">
        <v>431</v>
      </c>
      <c r="J243" s="23">
        <f t="shared" si="31"/>
        <v>4.6281908990011097E-2</v>
      </c>
    </row>
    <row r="244" spans="1:10">
      <c r="A244" s="11" t="s">
        <v>30</v>
      </c>
      <c r="B244" s="63">
        <v>26247</v>
      </c>
      <c r="C244" s="63">
        <v>23696</v>
      </c>
      <c r="D244" s="15">
        <f t="shared" si="32"/>
        <v>1.1341105650169543</v>
      </c>
      <c r="E244" s="23">
        <f t="shared" si="33"/>
        <v>2.1495206102041597E-2</v>
      </c>
      <c r="F244" s="24"/>
      <c r="G244" s="10" t="s">
        <v>37</v>
      </c>
      <c r="H244" s="89">
        <v>84</v>
      </c>
      <c r="I244" s="64">
        <v>108</v>
      </c>
      <c r="J244" s="23">
        <f t="shared" si="31"/>
        <v>9.3229744728079919E-3</v>
      </c>
    </row>
    <row r="245" spans="1:10">
      <c r="A245" s="11" t="s">
        <v>31</v>
      </c>
      <c r="B245" s="63">
        <v>30067</v>
      </c>
      <c r="C245" s="63">
        <v>28595</v>
      </c>
      <c r="D245" s="15">
        <f t="shared" si="32"/>
        <v>0.99002228356670108</v>
      </c>
      <c r="E245" s="23">
        <f t="shared" si="33"/>
        <v>1.8764248995918643E-2</v>
      </c>
      <c r="F245" s="24"/>
      <c r="G245" s="10" t="s">
        <v>38</v>
      </c>
      <c r="H245" s="89">
        <v>84</v>
      </c>
      <c r="I245" s="64">
        <v>86</v>
      </c>
      <c r="J245" s="23">
        <f t="shared" si="31"/>
        <v>9.3229744728079919E-3</v>
      </c>
    </row>
    <row r="246" spans="1:10">
      <c r="A246" s="11" t="s">
        <v>32</v>
      </c>
      <c r="B246" s="63">
        <v>21497</v>
      </c>
      <c r="C246" s="63">
        <v>23560</v>
      </c>
      <c r="D246" s="15">
        <f t="shared" si="32"/>
        <v>1.3847048425361679</v>
      </c>
      <c r="E246" s="23">
        <f t="shared" si="33"/>
        <v>2.6244809720439403E-2</v>
      </c>
      <c r="F246" s="24"/>
      <c r="G246" s="10" t="s">
        <v>34</v>
      </c>
      <c r="H246" s="89">
        <v>11</v>
      </c>
      <c r="I246" s="64">
        <v>12</v>
      </c>
      <c r="J246" s="23">
        <f t="shared" si="31"/>
        <v>1.220865704772475E-3</v>
      </c>
    </row>
    <row r="247" spans="1:10">
      <c r="A247" s="11" t="s">
        <v>33</v>
      </c>
      <c r="B247" s="63">
        <v>25155</v>
      </c>
      <c r="C247" s="63">
        <v>24043</v>
      </c>
      <c r="D247" s="15">
        <f t="shared" si="32"/>
        <v>1.1833432717153647</v>
      </c>
      <c r="E247" s="23">
        <f t="shared" si="33"/>
        <v>2.2428331328176735E-2</v>
      </c>
      <c r="F247" s="24"/>
      <c r="G247" s="10" t="s">
        <v>39</v>
      </c>
      <c r="H247" s="89">
        <v>82</v>
      </c>
      <c r="I247" s="64">
        <v>91</v>
      </c>
      <c r="J247" s="23">
        <f t="shared" si="31"/>
        <v>9.1009988901220862E-3</v>
      </c>
    </row>
    <row r="248" spans="1:10">
      <c r="A248" s="11" t="s">
        <v>35</v>
      </c>
      <c r="B248" s="63">
        <v>21601</v>
      </c>
      <c r="C248" s="63">
        <v>20307</v>
      </c>
      <c r="D248" s="15">
        <f t="shared" si="32"/>
        <v>1.378038053793806</v>
      </c>
      <c r="E248" s="23">
        <f t="shared" si="33"/>
        <v>2.61184516716951E-2</v>
      </c>
      <c r="F248" s="24"/>
      <c r="G248" s="10" t="s">
        <v>40</v>
      </c>
      <c r="H248" s="89">
        <v>177</v>
      </c>
      <c r="I248" s="64">
        <v>154</v>
      </c>
      <c r="J248" s="23">
        <f t="shared" si="31"/>
        <v>1.9644839067702553E-2</v>
      </c>
    </row>
    <row r="249" spans="1:10">
      <c r="A249" s="11" t="s">
        <v>36</v>
      </c>
      <c r="B249" s="63">
        <v>33645</v>
      </c>
      <c r="C249" s="63">
        <v>31575</v>
      </c>
      <c r="D249" s="15">
        <f t="shared" si="32"/>
        <v>0.88473770248179517</v>
      </c>
      <c r="E249" s="23">
        <f t="shared" si="33"/>
        <v>1.6768752401851265E-2</v>
      </c>
      <c r="F249" s="24"/>
      <c r="G249" s="10" t="s">
        <v>41</v>
      </c>
      <c r="H249" s="89">
        <v>215</v>
      </c>
      <c r="I249" s="64">
        <v>181</v>
      </c>
      <c r="J249" s="23">
        <f t="shared" si="31"/>
        <v>2.3862375138734741E-2</v>
      </c>
    </row>
    <row r="250" spans="1:10">
      <c r="A250" s="11" t="s">
        <v>37</v>
      </c>
      <c r="B250" s="63">
        <v>21608</v>
      </c>
      <c r="C250" s="63">
        <v>20485</v>
      </c>
      <c r="D250" s="15">
        <f t="shared" si="32"/>
        <v>1.3775916327286191</v>
      </c>
      <c r="E250" s="23">
        <f t="shared" si="33"/>
        <v>2.6109990492423449E-2</v>
      </c>
      <c r="F250" s="24"/>
      <c r="G250" s="10" t="s">
        <v>42</v>
      </c>
      <c r="H250" s="89">
        <v>240</v>
      </c>
      <c r="I250" s="64">
        <v>244</v>
      </c>
      <c r="J250" s="23">
        <f t="shared" si="31"/>
        <v>2.6637069922308545E-2</v>
      </c>
    </row>
    <row r="251" spans="1:10">
      <c r="A251" s="11" t="s">
        <v>38</v>
      </c>
      <c r="B251" s="63">
        <v>20661</v>
      </c>
      <c r="C251" s="63">
        <v>20643</v>
      </c>
      <c r="D251" s="15">
        <f t="shared" si="32"/>
        <v>1.4407337495764967</v>
      </c>
      <c r="E251" s="23">
        <f t="shared" si="33"/>
        <v>2.730674577998576E-2</v>
      </c>
      <c r="F251" s="24"/>
      <c r="G251" s="10" t="s">
        <v>43</v>
      </c>
      <c r="H251" s="89">
        <v>453</v>
      </c>
      <c r="I251" s="64">
        <v>480</v>
      </c>
      <c r="J251" s="23">
        <f t="shared" si="31"/>
        <v>5.027746947835738E-2</v>
      </c>
    </row>
    <row r="252" spans="1:10">
      <c r="A252" s="11" t="s">
        <v>34</v>
      </c>
      <c r="B252" s="63">
        <v>21610</v>
      </c>
      <c r="C252" s="63">
        <v>20299</v>
      </c>
      <c r="D252" s="15">
        <f t="shared" si="32"/>
        <v>1.3774641369736234</v>
      </c>
      <c r="E252" s="23">
        <f t="shared" si="33"/>
        <v>2.6107574019448673E-2</v>
      </c>
      <c r="F252" s="24"/>
      <c r="G252" s="10" t="s">
        <v>44</v>
      </c>
      <c r="H252" s="89">
        <v>28</v>
      </c>
      <c r="I252" s="64">
        <v>38</v>
      </c>
      <c r="J252" s="23">
        <f t="shared" si="31"/>
        <v>3.1076581576026637E-3</v>
      </c>
    </row>
    <row r="253" spans="1:10">
      <c r="A253" s="11" t="s">
        <v>39</v>
      </c>
      <c r="B253" s="63">
        <v>25160</v>
      </c>
      <c r="C253" s="63">
        <v>23901</v>
      </c>
      <c r="D253" s="15">
        <f t="shared" si="32"/>
        <v>1.1831081081081081</v>
      </c>
      <c r="E253" s="23">
        <f t="shared" si="33"/>
        <v>2.2423874187610725E-2</v>
      </c>
      <c r="F253" s="24"/>
      <c r="G253" s="10" t="s">
        <v>45</v>
      </c>
      <c r="H253" s="89">
        <v>454</v>
      </c>
      <c r="I253" s="64">
        <v>451</v>
      </c>
      <c r="J253" s="23">
        <f t="shared" si="31"/>
        <v>5.0388457269700336E-2</v>
      </c>
    </row>
    <row r="254" spans="1:10">
      <c r="A254" s="11" t="s">
        <v>40</v>
      </c>
      <c r="B254" s="63">
        <v>29715</v>
      </c>
      <c r="C254" s="63">
        <v>28561</v>
      </c>
      <c r="D254" s="15">
        <f t="shared" si="32"/>
        <v>1.0017499579337035</v>
      </c>
      <c r="E254" s="23">
        <f t="shared" si="33"/>
        <v>1.8986527833090554E-2</v>
      </c>
      <c r="F254" s="24"/>
      <c r="G254" s="10" t="s">
        <v>46</v>
      </c>
      <c r="H254" s="89">
        <v>321</v>
      </c>
      <c r="I254" s="64">
        <v>357</v>
      </c>
      <c r="J254" s="23">
        <f t="shared" si="31"/>
        <v>3.5627081021087678E-2</v>
      </c>
    </row>
    <row r="255" spans="1:10">
      <c r="A255" s="11" t="s">
        <v>41</v>
      </c>
      <c r="B255" s="63">
        <v>25528</v>
      </c>
      <c r="C255" s="63">
        <v>24002</v>
      </c>
      <c r="D255" s="15">
        <f t="shared" si="32"/>
        <v>1.1660529614540895</v>
      </c>
      <c r="E255" s="23">
        <f t="shared" si="33"/>
        <v>2.2100621848961367E-2</v>
      </c>
      <c r="F255" s="24"/>
      <c r="G255" s="10" t="s">
        <v>47</v>
      </c>
      <c r="H255" s="89">
        <v>57</v>
      </c>
      <c r="I255" s="64">
        <v>68</v>
      </c>
      <c r="J255" s="23">
        <f t="shared" si="31"/>
        <v>6.3263041065482794E-3</v>
      </c>
    </row>
    <row r="256" spans="1:10">
      <c r="A256" s="11" t="s">
        <v>42</v>
      </c>
      <c r="B256" s="63">
        <v>25591</v>
      </c>
      <c r="C256" s="63">
        <v>24572</v>
      </c>
      <c r="D256" s="15">
        <f t="shared" si="32"/>
        <v>1.1631823688015317</v>
      </c>
      <c r="E256" s="23">
        <f t="shared" si="33"/>
        <v>2.2046214472286576E-2</v>
      </c>
      <c r="F256" s="24"/>
      <c r="G256" s="10" t="s">
        <v>48</v>
      </c>
      <c r="H256" s="89">
        <v>119</v>
      </c>
      <c r="I256" s="64">
        <v>122</v>
      </c>
      <c r="J256" s="23">
        <f t="shared" si="31"/>
        <v>1.3207547169811321E-2</v>
      </c>
    </row>
    <row r="257" spans="1:10">
      <c r="A257" s="11" t="s">
        <v>43</v>
      </c>
      <c r="B257" s="63">
        <v>33157</v>
      </c>
      <c r="C257" s="63">
        <v>31518</v>
      </c>
      <c r="D257" s="15">
        <f t="shared" si="32"/>
        <v>0.89775914588171424</v>
      </c>
      <c r="E257" s="23">
        <f t="shared" si="33"/>
        <v>1.7015552509584274E-2</v>
      </c>
      <c r="F257" s="24"/>
      <c r="G257" s="10" t="s">
        <v>49</v>
      </c>
      <c r="H257" s="89">
        <v>361</v>
      </c>
      <c r="I257" s="64">
        <v>338</v>
      </c>
      <c r="J257" s="23">
        <f t="shared" si="31"/>
        <v>4.0066592674805772E-2</v>
      </c>
    </row>
    <row r="258" spans="1:10" ht="13.5" thickBot="1">
      <c r="A258" s="11" t="s">
        <v>44</v>
      </c>
      <c r="B258" s="63">
        <v>27603</v>
      </c>
      <c r="C258" s="63">
        <v>25667</v>
      </c>
      <c r="D258" s="15">
        <f t="shared" si="32"/>
        <v>1.078397275658443</v>
      </c>
      <c r="E258" s="23">
        <f t="shared" si="33"/>
        <v>2.0439252058119983E-2</v>
      </c>
      <c r="F258" s="24"/>
      <c r="G258" s="72" t="s">
        <v>2</v>
      </c>
      <c r="H258" s="74">
        <f>SUM(H212:H257)</f>
        <v>9010</v>
      </c>
      <c r="I258" s="74">
        <f>SUM(I212:I257)</f>
        <v>8983</v>
      </c>
      <c r="J258" s="71">
        <f>SUM(J212:J257)</f>
        <v>0.99999999999999967</v>
      </c>
    </row>
    <row r="259" spans="1:10" ht="13.5" thickTop="1">
      <c r="A259" s="11" t="s">
        <v>45</v>
      </c>
      <c r="B259" s="63">
        <v>28261</v>
      </c>
      <c r="C259" s="63">
        <v>26656</v>
      </c>
      <c r="D259" s="15">
        <f t="shared" si="32"/>
        <v>1.0532889848200702</v>
      </c>
      <c r="E259" s="23">
        <f t="shared" si="33"/>
        <v>1.9963365576599761E-2</v>
      </c>
      <c r="F259" s="24"/>
    </row>
    <row r="260" spans="1:10">
      <c r="A260" s="11" t="s">
        <v>46</v>
      </c>
      <c r="B260" s="63">
        <v>26242</v>
      </c>
      <c r="C260" s="63">
        <v>25042</v>
      </c>
      <c r="D260" s="15">
        <f t="shared" si="32"/>
        <v>1.1343266519320174</v>
      </c>
      <c r="E260" s="23">
        <f t="shared" si="33"/>
        <v>2.1499301675188091E-2</v>
      </c>
      <c r="F260" s="24"/>
    </row>
    <row r="261" spans="1:10">
      <c r="A261" s="11" t="s">
        <v>47</v>
      </c>
      <c r="B261" s="63">
        <v>25320</v>
      </c>
      <c r="C261" s="63">
        <v>24396</v>
      </c>
      <c r="D261" s="15">
        <f t="shared" si="32"/>
        <v>1.1756319115323854</v>
      </c>
      <c r="E261" s="23">
        <f t="shared" si="33"/>
        <v>2.2282175140611604E-2</v>
      </c>
      <c r="F261" s="24"/>
    </row>
    <row r="262" spans="1:10">
      <c r="A262" s="11" t="s">
        <v>48</v>
      </c>
      <c r="B262" s="63">
        <v>21038</v>
      </c>
      <c r="C262" s="63">
        <v>20005</v>
      </c>
      <c r="D262" s="15">
        <f t="shared" si="32"/>
        <v>1.4149158665272363</v>
      </c>
      <c r="E262" s="23">
        <f t="shared" si="33"/>
        <v>2.6817410141662029E-2</v>
      </c>
      <c r="F262" s="24"/>
    </row>
    <row r="263" spans="1:10">
      <c r="A263" s="11" t="s">
        <v>49</v>
      </c>
      <c r="B263" s="63">
        <v>31657</v>
      </c>
      <c r="C263" s="63">
        <v>29904</v>
      </c>
      <c r="D263" s="15">
        <f t="shared" si="32"/>
        <v>0.94029756451969548</v>
      </c>
      <c r="E263" s="23">
        <f t="shared" si="33"/>
        <v>1.7821798482493156E-2</v>
      </c>
      <c r="F263" s="24"/>
    </row>
    <row r="264" spans="1:10" ht="13.5" thickBot="1">
      <c r="A264" s="68" t="s">
        <v>175</v>
      </c>
      <c r="B264" s="69">
        <v>29767</v>
      </c>
      <c r="C264" s="69">
        <v>28285</v>
      </c>
      <c r="D264" s="70">
        <f>SUM(D218:D263)</f>
        <v>52.76109285173299</v>
      </c>
      <c r="E264" s="71">
        <f>SUM(E218:E263)</f>
        <v>1</v>
      </c>
      <c r="F264" s="24"/>
    </row>
    <row r="265" spans="1:10" ht="13.5" thickTop="1"/>
    <row r="266" spans="1:10">
      <c r="A266" s="1" t="s">
        <v>80</v>
      </c>
      <c r="B266" s="2"/>
      <c r="C266" s="2"/>
      <c r="D266" s="3"/>
      <c r="G266" s="1" t="s">
        <v>79</v>
      </c>
      <c r="H266" s="2"/>
      <c r="I266" s="2"/>
      <c r="J266" s="3"/>
    </row>
    <row r="267" spans="1:10">
      <c r="A267" s="4" t="s">
        <v>186</v>
      </c>
      <c r="B267" s="5"/>
      <c r="C267" s="5"/>
      <c r="D267" s="6"/>
      <c r="G267" s="4" t="s">
        <v>188</v>
      </c>
      <c r="H267" s="5"/>
      <c r="I267" s="5"/>
      <c r="J267" s="6"/>
    </row>
    <row r="268" spans="1:10">
      <c r="A268" s="7" t="s">
        <v>78</v>
      </c>
      <c r="B268" s="8"/>
      <c r="C268" s="8"/>
      <c r="D268" s="9"/>
      <c r="G268" s="7" t="s">
        <v>189</v>
      </c>
      <c r="H268" s="8"/>
      <c r="I268" s="8"/>
      <c r="J268" s="9"/>
    </row>
    <row r="269" spans="1:10">
      <c r="A269" s="12"/>
      <c r="B269" s="13"/>
      <c r="C269" s="12"/>
      <c r="D269" s="12"/>
      <c r="G269" s="12"/>
      <c r="H269" s="66"/>
      <c r="I269" s="66" t="s">
        <v>156</v>
      </c>
      <c r="J269" s="66"/>
    </row>
    <row r="270" spans="1:10">
      <c r="A270" s="13"/>
      <c r="B270" s="44">
        <v>2006</v>
      </c>
      <c r="C270" s="44">
        <v>2005</v>
      </c>
      <c r="D270" s="44" t="s">
        <v>76</v>
      </c>
      <c r="G270" s="13"/>
      <c r="H270" s="44">
        <v>2006</v>
      </c>
      <c r="I270" s="44">
        <v>2005</v>
      </c>
      <c r="J270" s="44" t="s">
        <v>76</v>
      </c>
    </row>
    <row r="271" spans="1:10">
      <c r="A271" s="13"/>
      <c r="B271" s="44" t="s">
        <v>3</v>
      </c>
      <c r="C271" s="44" t="s">
        <v>3</v>
      </c>
      <c r="D271" s="44" t="s">
        <v>187</v>
      </c>
      <c r="G271" s="13"/>
      <c r="H271" s="44" t="s">
        <v>3</v>
      </c>
      <c r="I271" s="44" t="s">
        <v>3</v>
      </c>
      <c r="J271" s="44" t="s">
        <v>187</v>
      </c>
    </row>
    <row r="272" spans="1:10">
      <c r="A272" s="14" t="s">
        <v>0</v>
      </c>
      <c r="B272" s="14"/>
      <c r="C272" s="14"/>
      <c r="D272" s="14"/>
      <c r="G272" s="14" t="s">
        <v>0</v>
      </c>
      <c r="H272" s="14"/>
      <c r="I272" s="14"/>
      <c r="J272" s="14"/>
    </row>
    <row r="273" spans="1:10">
      <c r="A273" s="11" t="s">
        <v>5</v>
      </c>
      <c r="B273" s="25">
        <v>46</v>
      </c>
      <c r="C273" s="25">
        <v>29</v>
      </c>
      <c r="D273" s="23">
        <f t="shared" ref="D273:D318" si="34">B273/$B$319</f>
        <v>7.2888607193788623E-3</v>
      </c>
      <c r="G273" s="11" t="s">
        <v>5</v>
      </c>
      <c r="H273" s="65">
        <v>73</v>
      </c>
      <c r="I273" s="65">
        <v>58</v>
      </c>
      <c r="J273" s="23">
        <f t="shared" ref="J273:J318" si="35">H273/$H$319</f>
        <v>4.906903273509444E-3</v>
      </c>
    </row>
    <row r="274" spans="1:10">
      <c r="A274" s="11" t="s">
        <v>6</v>
      </c>
      <c r="B274" s="25">
        <v>217</v>
      </c>
      <c r="C274" s="25">
        <v>170</v>
      </c>
      <c r="D274" s="23">
        <f t="shared" si="34"/>
        <v>3.4384408176200282E-2</v>
      </c>
      <c r="G274" s="11" t="s">
        <v>6</v>
      </c>
      <c r="H274" s="65">
        <v>567</v>
      </c>
      <c r="I274" s="65">
        <v>459</v>
      </c>
      <c r="J274" s="23">
        <f t="shared" si="35"/>
        <v>3.8112522686025406E-2</v>
      </c>
    </row>
    <row r="275" spans="1:10">
      <c r="A275" s="11" t="s">
        <v>7</v>
      </c>
      <c r="B275" s="25">
        <v>18</v>
      </c>
      <c r="C275" s="25">
        <v>20</v>
      </c>
      <c r="D275" s="23">
        <f t="shared" si="34"/>
        <v>2.8521628901917286E-3</v>
      </c>
      <c r="G275" s="11" t="s">
        <v>7</v>
      </c>
      <c r="H275" s="65">
        <v>61</v>
      </c>
      <c r="I275" s="65">
        <v>56</v>
      </c>
      <c r="J275" s="23">
        <f t="shared" si="35"/>
        <v>4.1002890367681658E-3</v>
      </c>
    </row>
    <row r="276" spans="1:10">
      <c r="A276" s="11" t="s">
        <v>8</v>
      </c>
      <c r="B276" s="25">
        <v>252</v>
      </c>
      <c r="C276" s="25">
        <v>202</v>
      </c>
      <c r="D276" s="23">
        <f t="shared" si="34"/>
        <v>3.9930280462684202E-2</v>
      </c>
      <c r="G276" s="11" t="s">
        <v>8</v>
      </c>
      <c r="H276" s="65">
        <v>576</v>
      </c>
      <c r="I276" s="65">
        <v>546</v>
      </c>
      <c r="J276" s="23">
        <f t="shared" si="35"/>
        <v>3.871748336358137E-2</v>
      </c>
    </row>
    <row r="277" spans="1:10">
      <c r="A277" s="11" t="s">
        <v>9</v>
      </c>
      <c r="B277" s="25">
        <v>34</v>
      </c>
      <c r="C277" s="25">
        <v>21</v>
      </c>
      <c r="D277" s="23">
        <f t="shared" si="34"/>
        <v>5.3874187925843763E-3</v>
      </c>
      <c r="G277" s="11" t="s">
        <v>9</v>
      </c>
      <c r="H277" s="65">
        <v>65</v>
      </c>
      <c r="I277" s="65">
        <v>49</v>
      </c>
      <c r="J277" s="23">
        <f t="shared" si="35"/>
        <v>4.3691604490152585E-3</v>
      </c>
    </row>
    <row r="278" spans="1:10">
      <c r="A278" s="11" t="s">
        <v>10</v>
      </c>
      <c r="B278" s="25">
        <v>40</v>
      </c>
      <c r="C278" s="25">
        <v>44</v>
      </c>
      <c r="D278" s="23">
        <f t="shared" si="34"/>
        <v>6.3381397559816198E-3</v>
      </c>
      <c r="G278" s="11" t="s">
        <v>10</v>
      </c>
      <c r="H278" s="65">
        <v>81</v>
      </c>
      <c r="I278" s="65">
        <v>93</v>
      </c>
      <c r="J278" s="23">
        <f t="shared" si="35"/>
        <v>5.4446460980036296E-3</v>
      </c>
    </row>
    <row r="279" spans="1:10">
      <c r="A279" s="11" t="s">
        <v>11</v>
      </c>
      <c r="B279" s="25">
        <v>187</v>
      </c>
      <c r="C279" s="25">
        <v>220</v>
      </c>
      <c r="D279" s="23">
        <f t="shared" si="34"/>
        <v>2.9630803359214072E-2</v>
      </c>
      <c r="G279" s="11" t="s">
        <v>11</v>
      </c>
      <c r="H279" s="65">
        <v>557</v>
      </c>
      <c r="I279" s="65">
        <v>486</v>
      </c>
      <c r="J279" s="23">
        <f t="shared" si="35"/>
        <v>3.7440344155407673E-2</v>
      </c>
    </row>
    <row r="280" spans="1:10">
      <c r="A280" s="11" t="s">
        <v>12</v>
      </c>
      <c r="B280" s="25">
        <v>231</v>
      </c>
      <c r="C280" s="25">
        <v>212</v>
      </c>
      <c r="D280" s="23">
        <f t="shared" si="34"/>
        <v>3.6602757090793851E-2</v>
      </c>
      <c r="G280" s="11" t="s">
        <v>12</v>
      </c>
      <c r="H280" s="65">
        <v>471</v>
      </c>
      <c r="I280" s="65">
        <v>421</v>
      </c>
      <c r="J280" s="23">
        <f t="shared" si="35"/>
        <v>3.165960879209518E-2</v>
      </c>
    </row>
    <row r="281" spans="1:10">
      <c r="A281" s="11" t="s">
        <v>13</v>
      </c>
      <c r="B281" s="25">
        <v>23</v>
      </c>
      <c r="C281" s="25">
        <v>18</v>
      </c>
      <c r="D281" s="23">
        <f t="shared" si="34"/>
        <v>3.6444303596894312E-3</v>
      </c>
      <c r="G281" s="11" t="s">
        <v>13</v>
      </c>
      <c r="H281" s="65">
        <v>29</v>
      </c>
      <c r="I281" s="65">
        <v>25</v>
      </c>
      <c r="J281" s="23">
        <f t="shared" si="35"/>
        <v>1.9493177387914229E-3</v>
      </c>
    </row>
    <row r="282" spans="1:10">
      <c r="A282" s="11" t="s">
        <v>14</v>
      </c>
      <c r="B282" s="25">
        <v>543</v>
      </c>
      <c r="C282" s="25">
        <v>480</v>
      </c>
      <c r="D282" s="23">
        <f t="shared" si="34"/>
        <v>8.6040247187450486E-2</v>
      </c>
      <c r="G282" s="11" t="s">
        <v>14</v>
      </c>
      <c r="H282" s="65">
        <v>1114</v>
      </c>
      <c r="I282" s="65">
        <v>1053</v>
      </c>
      <c r="J282" s="23">
        <f t="shared" si="35"/>
        <v>7.4880688310815346E-2</v>
      </c>
    </row>
    <row r="283" spans="1:10">
      <c r="A283" s="11" t="s">
        <v>15</v>
      </c>
      <c r="B283" s="25">
        <v>68</v>
      </c>
      <c r="C283" s="25">
        <v>95</v>
      </c>
      <c r="D283" s="23">
        <f t="shared" si="34"/>
        <v>1.0774837585168753E-2</v>
      </c>
      <c r="G283" s="11" t="s">
        <v>15</v>
      </c>
      <c r="H283" s="65">
        <v>233</v>
      </c>
      <c r="I283" s="65">
        <v>227</v>
      </c>
      <c r="J283" s="23">
        <f t="shared" si="35"/>
        <v>1.5661759763393159E-2</v>
      </c>
    </row>
    <row r="284" spans="1:10">
      <c r="A284" s="11" t="s">
        <v>16</v>
      </c>
      <c r="B284" s="25">
        <v>59</v>
      </c>
      <c r="C284" s="25">
        <v>43</v>
      </c>
      <c r="D284" s="23">
        <f t="shared" si="34"/>
        <v>9.3487561400728888E-3</v>
      </c>
      <c r="G284" s="11" t="s">
        <v>16</v>
      </c>
      <c r="H284" s="65">
        <v>171</v>
      </c>
      <c r="I284" s="65">
        <v>131</v>
      </c>
      <c r="J284" s="23">
        <f t="shared" si="35"/>
        <v>1.1494252873563218E-2</v>
      </c>
    </row>
    <row r="285" spans="1:10">
      <c r="A285" s="11" t="s">
        <v>17</v>
      </c>
      <c r="B285" s="25">
        <v>77</v>
      </c>
      <c r="C285" s="25">
        <v>68</v>
      </c>
      <c r="D285" s="23">
        <f t="shared" si="34"/>
        <v>1.2200919030264617E-2</v>
      </c>
      <c r="G285" s="11" t="s">
        <v>17</v>
      </c>
      <c r="H285" s="65">
        <v>187</v>
      </c>
      <c r="I285" s="65">
        <v>153</v>
      </c>
      <c r="J285" s="23">
        <f t="shared" si="35"/>
        <v>1.2569738522551589E-2</v>
      </c>
    </row>
    <row r="286" spans="1:10">
      <c r="A286" s="11" t="s">
        <v>18</v>
      </c>
      <c r="B286" s="25">
        <v>53</v>
      </c>
      <c r="C286" s="25">
        <v>49</v>
      </c>
      <c r="D286" s="23">
        <f t="shared" si="34"/>
        <v>8.3980351766756462E-3</v>
      </c>
      <c r="G286" s="11" t="s">
        <v>18</v>
      </c>
      <c r="H286" s="65">
        <v>108</v>
      </c>
      <c r="I286" s="65">
        <v>94</v>
      </c>
      <c r="J286" s="23">
        <f t="shared" si="35"/>
        <v>7.2595281306715061E-3</v>
      </c>
    </row>
    <row r="287" spans="1:10">
      <c r="A287" s="11" t="s">
        <v>19</v>
      </c>
      <c r="B287" s="25">
        <v>57</v>
      </c>
      <c r="C287" s="25">
        <v>68</v>
      </c>
      <c r="D287" s="23">
        <f t="shared" si="34"/>
        <v>9.0318491522738079E-3</v>
      </c>
      <c r="G287" s="11" t="s">
        <v>19</v>
      </c>
      <c r="H287" s="65">
        <v>179</v>
      </c>
      <c r="I287" s="65">
        <v>149</v>
      </c>
      <c r="J287" s="23">
        <f t="shared" si="35"/>
        <v>1.2031995698057404E-2</v>
      </c>
    </row>
    <row r="288" spans="1:10">
      <c r="A288" s="11" t="s">
        <v>20</v>
      </c>
      <c r="B288" s="25">
        <v>101</v>
      </c>
      <c r="C288" s="25">
        <v>107</v>
      </c>
      <c r="D288" s="23">
        <f t="shared" si="34"/>
        <v>1.6003802883853589E-2</v>
      </c>
      <c r="G288" s="11" t="s">
        <v>20</v>
      </c>
      <c r="H288" s="65">
        <v>252</v>
      </c>
      <c r="I288" s="65">
        <v>233</v>
      </c>
      <c r="J288" s="23">
        <f t="shared" si="35"/>
        <v>1.6938898971566849E-2</v>
      </c>
    </row>
    <row r="289" spans="1:10">
      <c r="A289" s="11" t="s">
        <v>21</v>
      </c>
      <c r="B289" s="25">
        <v>66</v>
      </c>
      <c r="C289" s="25">
        <v>70</v>
      </c>
      <c r="D289" s="23">
        <f t="shared" si="34"/>
        <v>1.0457930597369672E-2</v>
      </c>
      <c r="G289" s="11" t="s">
        <v>21</v>
      </c>
      <c r="H289" s="65">
        <v>162</v>
      </c>
      <c r="I289" s="65">
        <v>155</v>
      </c>
      <c r="J289" s="23">
        <f t="shared" si="35"/>
        <v>1.0889292196007259E-2</v>
      </c>
    </row>
    <row r="290" spans="1:10">
      <c r="A290" s="11" t="s">
        <v>22</v>
      </c>
      <c r="B290" s="25">
        <v>168</v>
      </c>
      <c r="C290" s="25">
        <v>132</v>
      </c>
      <c r="D290" s="23">
        <f t="shared" si="34"/>
        <v>2.6620186975122802E-2</v>
      </c>
      <c r="G290" s="11" t="s">
        <v>22</v>
      </c>
      <c r="H290" s="65">
        <v>308</v>
      </c>
      <c r="I290" s="65">
        <v>269</v>
      </c>
      <c r="J290" s="23">
        <f t="shared" si="35"/>
        <v>2.0703098743026147E-2</v>
      </c>
    </row>
    <row r="291" spans="1:10">
      <c r="A291" s="11" t="s">
        <v>23</v>
      </c>
      <c r="B291" s="25">
        <v>21</v>
      </c>
      <c r="C291" s="25">
        <v>24</v>
      </c>
      <c r="D291" s="23">
        <f t="shared" si="34"/>
        <v>3.3275233718903503E-3</v>
      </c>
      <c r="G291" s="11" t="s">
        <v>23</v>
      </c>
      <c r="H291" s="65">
        <v>73</v>
      </c>
      <c r="I291" s="65">
        <v>59</v>
      </c>
      <c r="J291" s="23">
        <f t="shared" si="35"/>
        <v>4.906903273509444E-3</v>
      </c>
    </row>
    <row r="292" spans="1:10">
      <c r="A292" s="11" t="s">
        <v>50</v>
      </c>
      <c r="B292" s="25">
        <v>33</v>
      </c>
      <c r="C292" s="25">
        <v>35</v>
      </c>
      <c r="D292" s="23">
        <f t="shared" si="34"/>
        <v>5.2289652986848359E-3</v>
      </c>
      <c r="G292" s="11" t="s">
        <v>50</v>
      </c>
      <c r="H292" s="65">
        <v>80</v>
      </c>
      <c r="I292" s="65">
        <v>82</v>
      </c>
      <c r="J292" s="23">
        <f t="shared" si="35"/>
        <v>5.3774282449418568E-3</v>
      </c>
    </row>
    <row r="293" spans="1:10">
      <c r="A293" s="11" t="s">
        <v>24</v>
      </c>
      <c r="B293" s="25">
        <v>230</v>
      </c>
      <c r="C293" s="25">
        <v>277</v>
      </c>
      <c r="D293" s="23">
        <f t="shared" si="34"/>
        <v>3.6444303596894309E-2</v>
      </c>
      <c r="G293" s="11" t="s">
        <v>24</v>
      </c>
      <c r="H293" s="65">
        <v>424</v>
      </c>
      <c r="I293" s="65">
        <v>416</v>
      </c>
      <c r="J293" s="23">
        <f t="shared" si="35"/>
        <v>2.8500369698191839E-2</v>
      </c>
    </row>
    <row r="294" spans="1:10">
      <c r="A294" s="11" t="s">
        <v>25</v>
      </c>
      <c r="B294" s="25">
        <v>82</v>
      </c>
      <c r="C294" s="25">
        <v>72</v>
      </c>
      <c r="D294" s="23">
        <f t="shared" si="34"/>
        <v>1.299318649976232E-2</v>
      </c>
      <c r="G294" s="11" t="s">
        <v>25</v>
      </c>
      <c r="H294" s="65">
        <v>187</v>
      </c>
      <c r="I294" s="65">
        <v>155</v>
      </c>
      <c r="J294" s="23">
        <f t="shared" si="35"/>
        <v>1.2569738522551589E-2</v>
      </c>
    </row>
    <row r="295" spans="1:10">
      <c r="A295" s="11" t="s">
        <v>26</v>
      </c>
      <c r="B295" s="25">
        <v>509</v>
      </c>
      <c r="C295" s="25">
        <v>520</v>
      </c>
      <c r="D295" s="23">
        <f t="shared" si="34"/>
        <v>8.0652828394866108E-2</v>
      </c>
      <c r="G295" s="11" t="s">
        <v>26</v>
      </c>
      <c r="H295" s="65">
        <v>1519</v>
      </c>
      <c r="I295" s="65">
        <v>1465</v>
      </c>
      <c r="J295" s="23">
        <f t="shared" si="35"/>
        <v>0.1021039188008335</v>
      </c>
    </row>
    <row r="296" spans="1:10">
      <c r="A296" s="11" t="s">
        <v>27</v>
      </c>
      <c r="B296" s="25">
        <v>130</v>
      </c>
      <c r="C296" s="25">
        <v>128</v>
      </c>
      <c r="D296" s="23">
        <f t="shared" si="34"/>
        <v>2.0598954206940263E-2</v>
      </c>
      <c r="G296" s="11" t="s">
        <v>27</v>
      </c>
      <c r="H296" s="65">
        <v>296</v>
      </c>
      <c r="I296" s="65">
        <v>266</v>
      </c>
      <c r="J296" s="23">
        <f t="shared" si="35"/>
        <v>1.9896484506284871E-2</v>
      </c>
    </row>
    <row r="297" spans="1:10">
      <c r="A297" s="11" t="s">
        <v>28</v>
      </c>
      <c r="B297" s="25">
        <v>37</v>
      </c>
      <c r="C297" s="25">
        <v>33</v>
      </c>
      <c r="D297" s="23">
        <f t="shared" si="34"/>
        <v>5.8627792742829976E-3</v>
      </c>
      <c r="G297" s="11" t="s">
        <v>28</v>
      </c>
      <c r="H297" s="65">
        <v>84</v>
      </c>
      <c r="I297" s="65">
        <v>73</v>
      </c>
      <c r="J297" s="23">
        <f t="shared" si="35"/>
        <v>5.6462996571889496E-3</v>
      </c>
    </row>
    <row r="298" spans="1:10">
      <c r="A298" s="11" t="s">
        <v>29</v>
      </c>
      <c r="B298" s="25">
        <v>326</v>
      </c>
      <c r="C298" s="25">
        <v>309</v>
      </c>
      <c r="D298" s="23">
        <f t="shared" si="34"/>
        <v>5.1655839011250197E-2</v>
      </c>
      <c r="G298" s="11" t="s">
        <v>29</v>
      </c>
      <c r="H298" s="65">
        <v>823</v>
      </c>
      <c r="I298" s="65">
        <v>745</v>
      </c>
      <c r="J298" s="23">
        <f t="shared" si="35"/>
        <v>5.5320293069839349E-2</v>
      </c>
    </row>
    <row r="299" spans="1:10">
      <c r="A299" s="11" t="s">
        <v>30</v>
      </c>
      <c r="B299" s="25">
        <v>33</v>
      </c>
      <c r="C299" s="25">
        <v>37</v>
      </c>
      <c r="D299" s="23">
        <f t="shared" si="34"/>
        <v>5.2289652986848359E-3</v>
      </c>
      <c r="G299" s="11" t="s">
        <v>30</v>
      </c>
      <c r="H299" s="65">
        <v>162</v>
      </c>
      <c r="I299" s="65">
        <v>139</v>
      </c>
      <c r="J299" s="23">
        <f t="shared" si="35"/>
        <v>1.0889292196007259E-2</v>
      </c>
    </row>
    <row r="300" spans="1:10">
      <c r="A300" s="11" t="s">
        <v>31</v>
      </c>
      <c r="B300" s="25">
        <v>84</v>
      </c>
      <c r="C300" s="25">
        <v>74</v>
      </c>
      <c r="D300" s="23">
        <f t="shared" si="34"/>
        <v>1.3310093487561401E-2</v>
      </c>
      <c r="G300" s="11" t="s">
        <v>31</v>
      </c>
      <c r="H300" s="65">
        <v>182</v>
      </c>
      <c r="I300" s="65">
        <v>167</v>
      </c>
      <c r="J300" s="23">
        <f t="shared" si="35"/>
        <v>1.2233649257242723E-2</v>
      </c>
    </row>
    <row r="301" spans="1:10">
      <c r="A301" s="11" t="s">
        <v>32</v>
      </c>
      <c r="B301" s="25">
        <v>120</v>
      </c>
      <c r="C301" s="25">
        <v>92</v>
      </c>
      <c r="D301" s="23">
        <f t="shared" si="34"/>
        <v>1.9014419267944858E-2</v>
      </c>
      <c r="G301" s="11" t="s">
        <v>32</v>
      </c>
      <c r="H301" s="65">
        <v>263</v>
      </c>
      <c r="I301" s="65">
        <v>227</v>
      </c>
      <c r="J301" s="23">
        <f t="shared" si="35"/>
        <v>1.7678295355246353E-2</v>
      </c>
    </row>
    <row r="302" spans="1:10">
      <c r="A302" s="11" t="s">
        <v>33</v>
      </c>
      <c r="B302" s="25">
        <v>121</v>
      </c>
      <c r="C302" s="25">
        <v>70</v>
      </c>
      <c r="D302" s="23">
        <f t="shared" si="34"/>
        <v>1.9172872761844397E-2</v>
      </c>
      <c r="G302" s="11" t="s">
        <v>33</v>
      </c>
      <c r="H302" s="65">
        <v>311</v>
      </c>
      <c r="I302" s="65">
        <v>249</v>
      </c>
      <c r="J302" s="23">
        <f t="shared" si="35"/>
        <v>2.0904752302211466E-2</v>
      </c>
    </row>
    <row r="303" spans="1:10">
      <c r="A303" s="11" t="s">
        <v>35</v>
      </c>
      <c r="B303" s="25">
        <v>36</v>
      </c>
      <c r="C303" s="25">
        <v>25</v>
      </c>
      <c r="D303" s="23">
        <f t="shared" si="34"/>
        <v>5.7043257803834572E-3</v>
      </c>
      <c r="G303" s="11" t="s">
        <v>35</v>
      </c>
      <c r="H303" s="65">
        <v>84</v>
      </c>
      <c r="I303" s="65">
        <v>77</v>
      </c>
      <c r="J303" s="23">
        <f t="shared" si="35"/>
        <v>5.6462996571889496E-3</v>
      </c>
    </row>
    <row r="304" spans="1:10">
      <c r="A304" s="11" t="s">
        <v>36</v>
      </c>
      <c r="B304" s="25">
        <v>258</v>
      </c>
      <c r="C304" s="25">
        <v>250</v>
      </c>
      <c r="D304" s="23">
        <f t="shared" si="34"/>
        <v>4.0881001426081448E-2</v>
      </c>
      <c r="G304" s="11" t="s">
        <v>36</v>
      </c>
      <c r="H304" s="65">
        <v>659</v>
      </c>
      <c r="I304" s="65">
        <v>636</v>
      </c>
      <c r="J304" s="23">
        <f t="shared" si="35"/>
        <v>4.4296565167708545E-2</v>
      </c>
    </row>
    <row r="305" spans="1:10">
      <c r="A305" s="11" t="s">
        <v>37</v>
      </c>
      <c r="B305" s="25">
        <v>54</v>
      </c>
      <c r="C305" s="25">
        <v>56</v>
      </c>
      <c r="D305" s="23">
        <f t="shared" si="34"/>
        <v>8.5564886705751866E-3</v>
      </c>
      <c r="G305" s="11" t="s">
        <v>37</v>
      </c>
      <c r="H305" s="65">
        <v>157</v>
      </c>
      <c r="I305" s="65">
        <v>114</v>
      </c>
      <c r="J305" s="23">
        <f t="shared" si="35"/>
        <v>1.0553202930698393E-2</v>
      </c>
    </row>
    <row r="306" spans="1:10">
      <c r="A306" s="11" t="s">
        <v>38</v>
      </c>
      <c r="B306" s="25">
        <v>42</v>
      </c>
      <c r="C306" s="25">
        <v>59</v>
      </c>
      <c r="D306" s="23">
        <f t="shared" si="34"/>
        <v>6.6550467437807006E-3</v>
      </c>
      <c r="G306" s="11" t="s">
        <v>38</v>
      </c>
      <c r="H306" s="65">
        <v>129</v>
      </c>
      <c r="I306" s="65">
        <v>131</v>
      </c>
      <c r="J306" s="23">
        <f t="shared" si="35"/>
        <v>8.6711030449687435E-3</v>
      </c>
    </row>
    <row r="307" spans="1:10">
      <c r="A307" s="11" t="s">
        <v>34</v>
      </c>
      <c r="B307" s="25">
        <v>6</v>
      </c>
      <c r="C307" s="25">
        <v>15</v>
      </c>
      <c r="D307" s="23">
        <f t="shared" si="34"/>
        <v>9.507209633972429E-4</v>
      </c>
      <c r="G307" s="11" t="s">
        <v>34</v>
      </c>
      <c r="H307" s="65">
        <v>18</v>
      </c>
      <c r="I307" s="65">
        <v>14</v>
      </c>
      <c r="J307" s="23">
        <f t="shared" si="35"/>
        <v>1.2099213551119178E-3</v>
      </c>
    </row>
    <row r="308" spans="1:10">
      <c r="A308" s="11" t="s">
        <v>39</v>
      </c>
      <c r="B308" s="25">
        <v>66</v>
      </c>
      <c r="C308" s="25">
        <v>57</v>
      </c>
      <c r="D308" s="23">
        <f t="shared" si="34"/>
        <v>1.0457930597369672E-2</v>
      </c>
      <c r="G308" s="11" t="s">
        <v>39</v>
      </c>
      <c r="H308" s="65">
        <v>192</v>
      </c>
      <c r="I308" s="65">
        <v>162</v>
      </c>
      <c r="J308" s="23">
        <f t="shared" si="35"/>
        <v>1.2905827787860456E-2</v>
      </c>
    </row>
    <row r="309" spans="1:10">
      <c r="A309" s="11" t="s">
        <v>40</v>
      </c>
      <c r="B309" s="25">
        <v>61</v>
      </c>
      <c r="C309" s="25">
        <v>51</v>
      </c>
      <c r="D309" s="23">
        <f t="shared" si="34"/>
        <v>9.6656631278719696E-3</v>
      </c>
      <c r="G309" s="11" t="s">
        <v>40</v>
      </c>
      <c r="H309" s="65">
        <v>257</v>
      </c>
      <c r="I309" s="65">
        <v>200</v>
      </c>
      <c r="J309" s="23">
        <f t="shared" si="35"/>
        <v>1.7274988236875715E-2</v>
      </c>
    </row>
    <row r="310" spans="1:10">
      <c r="A310" s="11" t="s">
        <v>41</v>
      </c>
      <c r="B310" s="25">
        <v>199</v>
      </c>
      <c r="C310" s="25">
        <v>169</v>
      </c>
      <c r="D310" s="23">
        <f t="shared" si="34"/>
        <v>3.1532245286008558E-2</v>
      </c>
      <c r="G310" s="11" t="s">
        <v>41</v>
      </c>
      <c r="H310" s="65">
        <v>367</v>
      </c>
      <c r="I310" s="65">
        <v>338</v>
      </c>
      <c r="J310" s="23">
        <f t="shared" si="35"/>
        <v>2.4668952073670768E-2</v>
      </c>
    </row>
    <row r="311" spans="1:10">
      <c r="A311" s="11" t="s">
        <v>42</v>
      </c>
      <c r="B311" s="25">
        <v>122</v>
      </c>
      <c r="C311" s="25">
        <v>107</v>
      </c>
      <c r="D311" s="23">
        <f t="shared" si="34"/>
        <v>1.9331326255743939E-2</v>
      </c>
      <c r="G311" s="11" t="s">
        <v>42</v>
      </c>
      <c r="H311" s="65">
        <v>337</v>
      </c>
      <c r="I311" s="65">
        <v>308</v>
      </c>
      <c r="J311" s="23">
        <f t="shared" si="35"/>
        <v>2.265241648181757E-2</v>
      </c>
    </row>
    <row r="312" spans="1:10">
      <c r="A312" s="11" t="s">
        <v>43</v>
      </c>
      <c r="B312" s="25">
        <v>559</v>
      </c>
      <c r="C312" s="25">
        <v>493</v>
      </c>
      <c r="D312" s="23">
        <f t="shared" si="34"/>
        <v>8.8575503089843133E-2</v>
      </c>
      <c r="G312" s="11" t="s">
        <v>43</v>
      </c>
      <c r="H312" s="65">
        <v>748</v>
      </c>
      <c r="I312" s="65">
        <v>773</v>
      </c>
      <c r="J312" s="23">
        <f t="shared" si="35"/>
        <v>5.0278954090206357E-2</v>
      </c>
    </row>
    <row r="313" spans="1:10">
      <c r="A313" s="11" t="s">
        <v>44</v>
      </c>
      <c r="B313" s="25">
        <v>33</v>
      </c>
      <c r="C313" s="25">
        <v>31</v>
      </c>
      <c r="D313" s="23">
        <f t="shared" si="34"/>
        <v>5.2289652986848359E-3</v>
      </c>
      <c r="G313" s="11" t="s">
        <v>44</v>
      </c>
      <c r="H313" s="65">
        <v>122</v>
      </c>
      <c r="I313" s="65">
        <v>107</v>
      </c>
      <c r="J313" s="23">
        <f t="shared" si="35"/>
        <v>8.2005780735363316E-3</v>
      </c>
    </row>
    <row r="314" spans="1:10">
      <c r="A314" s="11" t="s">
        <v>45</v>
      </c>
      <c r="B314" s="25">
        <v>394</v>
      </c>
      <c r="C314" s="25">
        <v>336</v>
      </c>
      <c r="D314" s="23">
        <f t="shared" si="34"/>
        <v>6.2430676596418953E-2</v>
      </c>
      <c r="G314" s="11" t="s">
        <v>45</v>
      </c>
      <c r="H314" s="65">
        <v>1035</v>
      </c>
      <c r="I314" s="65">
        <v>950</v>
      </c>
      <c r="J314" s="23">
        <f t="shared" si="35"/>
        <v>6.9570477918935267E-2</v>
      </c>
    </row>
    <row r="315" spans="1:10">
      <c r="A315" s="11" t="s">
        <v>46</v>
      </c>
      <c r="B315" s="25">
        <v>174</v>
      </c>
      <c r="C315" s="25">
        <v>175</v>
      </c>
      <c r="D315" s="23">
        <f t="shared" si="34"/>
        <v>2.7570907938520045E-2</v>
      </c>
      <c r="G315" s="11" t="s">
        <v>46</v>
      </c>
      <c r="H315" s="65">
        <v>400</v>
      </c>
      <c r="I315" s="65">
        <v>362</v>
      </c>
      <c r="J315" s="23">
        <f t="shared" si="35"/>
        <v>2.6887141224709282E-2</v>
      </c>
    </row>
    <row r="316" spans="1:10">
      <c r="A316" s="11" t="s">
        <v>47</v>
      </c>
      <c r="B316" s="25">
        <v>41</v>
      </c>
      <c r="C316" s="25">
        <v>35</v>
      </c>
      <c r="D316" s="23">
        <f t="shared" si="34"/>
        <v>6.4965932498811602E-3</v>
      </c>
      <c r="G316" s="11" t="s">
        <v>47</v>
      </c>
      <c r="H316" s="65">
        <v>107</v>
      </c>
      <c r="I316" s="65">
        <v>103</v>
      </c>
      <c r="J316" s="23">
        <f t="shared" si="35"/>
        <v>7.1923102776097333E-3</v>
      </c>
    </row>
    <row r="317" spans="1:10">
      <c r="A317" s="11" t="s">
        <v>48</v>
      </c>
      <c r="B317" s="25">
        <v>49</v>
      </c>
      <c r="C317" s="25">
        <v>76</v>
      </c>
      <c r="D317" s="23">
        <f t="shared" si="34"/>
        <v>7.7642212010774836E-3</v>
      </c>
      <c r="G317" s="11" t="s">
        <v>48</v>
      </c>
      <c r="H317" s="65">
        <v>86</v>
      </c>
      <c r="I317" s="65">
        <v>132</v>
      </c>
      <c r="J317" s="23">
        <f t="shared" si="35"/>
        <v>5.7807353633124959E-3</v>
      </c>
    </row>
    <row r="318" spans="1:10">
      <c r="A318" s="11" t="s">
        <v>49</v>
      </c>
      <c r="B318" s="25">
        <v>251</v>
      </c>
      <c r="C318" s="25">
        <v>241</v>
      </c>
      <c r="D318" s="23">
        <f t="shared" si="34"/>
        <v>3.977182696878466E-2</v>
      </c>
      <c r="G318" s="11" t="s">
        <v>49</v>
      </c>
      <c r="H318" s="65">
        <v>581</v>
      </c>
      <c r="I318" s="65">
        <v>534</v>
      </c>
      <c r="J318" s="23">
        <f t="shared" si="35"/>
        <v>3.9053572628890233E-2</v>
      </c>
    </row>
    <row r="319" spans="1:10" ht="13.5" thickBot="1">
      <c r="A319" s="68" t="s">
        <v>2</v>
      </c>
      <c r="B319" s="75">
        <f>SUM(B273:B318)</f>
        <v>6311</v>
      </c>
      <c r="C319" s="75">
        <f>SUM(C273:C318)</f>
        <v>5895</v>
      </c>
      <c r="D319" s="71">
        <f>SUM(D273:D318)</f>
        <v>1</v>
      </c>
      <c r="G319" s="68" t="s">
        <v>2</v>
      </c>
      <c r="H319" s="75">
        <f>SUM(H273:H318)</f>
        <v>14877</v>
      </c>
      <c r="I319" s="75">
        <f>SUM(I273:I318)</f>
        <v>13641</v>
      </c>
      <c r="J319" s="71">
        <f>SUM(J273:J318)</f>
        <v>0.99999999999999978</v>
      </c>
    </row>
    <row r="320" spans="1:10" ht="13.5" thickTop="1"/>
    <row r="321" spans="1:11">
      <c r="A321" s="1" t="s">
        <v>131</v>
      </c>
      <c r="B321" s="2"/>
      <c r="C321" s="2"/>
      <c r="D321" s="3"/>
      <c r="E321" s="5"/>
      <c r="G321" s="1" t="s">
        <v>77</v>
      </c>
      <c r="H321" s="2"/>
      <c r="I321" s="2"/>
      <c r="J321" s="2"/>
      <c r="K321" s="4"/>
    </row>
    <row r="322" spans="1:11">
      <c r="A322" s="4" t="s">
        <v>146</v>
      </c>
      <c r="B322" s="5"/>
      <c r="C322" s="5"/>
      <c r="D322" s="6"/>
      <c r="E322" s="5"/>
      <c r="G322" s="4" t="s">
        <v>147</v>
      </c>
      <c r="H322" s="5"/>
      <c r="I322" s="5"/>
      <c r="J322" s="5"/>
      <c r="K322" s="4"/>
    </row>
    <row r="323" spans="1:11">
      <c r="A323" s="7"/>
      <c r="B323" s="8"/>
      <c r="C323" s="8"/>
      <c r="D323" s="9"/>
      <c r="E323" s="5"/>
      <c r="G323" s="7"/>
      <c r="H323" s="8"/>
      <c r="I323" s="8"/>
      <c r="J323" s="8"/>
      <c r="K323" s="4"/>
    </row>
    <row r="324" spans="1:11">
      <c r="A324" s="12"/>
      <c r="B324" s="66" t="s">
        <v>126</v>
      </c>
      <c r="C324" s="66" t="s">
        <v>126</v>
      </c>
      <c r="D324" s="66"/>
      <c r="G324" s="12"/>
      <c r="H324" s="66" t="s">
        <v>126</v>
      </c>
      <c r="I324" s="66" t="s">
        <v>126</v>
      </c>
      <c r="J324" s="12"/>
    </row>
    <row r="325" spans="1:11">
      <c r="A325" s="13"/>
      <c r="B325" s="44" t="s">
        <v>157</v>
      </c>
      <c r="C325" s="44" t="s">
        <v>157</v>
      </c>
      <c r="D325" s="44" t="s">
        <v>76</v>
      </c>
      <c r="G325" s="13"/>
      <c r="H325" s="44" t="s">
        <v>158</v>
      </c>
      <c r="I325" s="44" t="s">
        <v>158</v>
      </c>
      <c r="J325" s="44" t="s">
        <v>76</v>
      </c>
    </row>
    <row r="326" spans="1:11">
      <c r="A326" s="14"/>
      <c r="B326" s="44" t="s">
        <v>183</v>
      </c>
      <c r="C326" s="44" t="s">
        <v>167</v>
      </c>
      <c r="D326" s="44" t="s">
        <v>184</v>
      </c>
      <c r="G326" s="13"/>
      <c r="H326" s="44" t="s">
        <v>183</v>
      </c>
      <c r="I326" s="44" t="s">
        <v>167</v>
      </c>
      <c r="J326" s="44" t="s">
        <v>184</v>
      </c>
    </row>
    <row r="327" spans="1:11">
      <c r="A327" s="11" t="s">
        <v>0</v>
      </c>
      <c r="B327" s="67"/>
      <c r="C327" s="67" t="s">
        <v>156</v>
      </c>
      <c r="D327" s="67"/>
      <c r="G327" s="14" t="s">
        <v>0</v>
      </c>
      <c r="H327" s="67"/>
      <c r="I327" s="67" t="s">
        <v>156</v>
      </c>
      <c r="J327" s="67"/>
    </row>
    <row r="328" spans="1:11">
      <c r="A328" s="11" t="s">
        <v>5</v>
      </c>
      <c r="B328" s="91">
        <v>29</v>
      </c>
      <c r="C328" s="64">
        <v>27</v>
      </c>
      <c r="D328" s="23">
        <f>B328/$B$374</f>
        <v>3.8676980528140835E-3</v>
      </c>
      <c r="G328" s="11" t="s">
        <v>5</v>
      </c>
      <c r="H328" s="91">
        <v>43</v>
      </c>
      <c r="I328" s="64">
        <v>43</v>
      </c>
      <c r="J328" s="23">
        <f>H328/$H$374</f>
        <v>3.6007368949924636E-3</v>
      </c>
    </row>
    <row r="329" spans="1:11">
      <c r="A329" s="11" t="s">
        <v>6</v>
      </c>
      <c r="B329" s="91">
        <v>209</v>
      </c>
      <c r="C329" s="64">
        <v>217</v>
      </c>
      <c r="D329" s="23">
        <f t="shared" ref="D329:D373" si="36">B329/$B$374</f>
        <v>2.7874099759935982E-2</v>
      </c>
      <c r="G329" s="11" t="s">
        <v>6</v>
      </c>
      <c r="H329" s="91">
        <v>402</v>
      </c>
      <c r="I329" s="64">
        <v>315</v>
      </c>
      <c r="J329" s="23">
        <f t="shared" ref="J329:J373" si="37">H329/$H$374</f>
        <v>3.3662703064813261E-2</v>
      </c>
    </row>
    <row r="330" spans="1:11">
      <c r="A330" s="11" t="s">
        <v>7</v>
      </c>
      <c r="B330" s="91">
        <v>39</v>
      </c>
      <c r="C330" s="64">
        <v>42</v>
      </c>
      <c r="D330" s="23">
        <f t="shared" si="36"/>
        <v>5.2013870365430785E-3</v>
      </c>
      <c r="G330" s="11" t="s">
        <v>7</v>
      </c>
      <c r="H330" s="91">
        <v>68</v>
      </c>
      <c r="I330" s="64">
        <v>52</v>
      </c>
      <c r="J330" s="23">
        <f t="shared" si="37"/>
        <v>5.6941885781276172E-3</v>
      </c>
    </row>
    <row r="331" spans="1:11">
      <c r="A331" s="11" t="s">
        <v>8</v>
      </c>
      <c r="B331" s="91">
        <v>200</v>
      </c>
      <c r="C331" s="64">
        <v>222</v>
      </c>
      <c r="D331" s="23">
        <f t="shared" si="36"/>
        <v>2.6673779674579887E-2</v>
      </c>
      <c r="G331" s="11" t="s">
        <v>8</v>
      </c>
      <c r="H331" s="91">
        <v>431</v>
      </c>
      <c r="I331" s="64">
        <v>377</v>
      </c>
      <c r="J331" s="23">
        <f t="shared" si="37"/>
        <v>3.6091107017250039E-2</v>
      </c>
    </row>
    <row r="332" spans="1:11">
      <c r="A332" s="11" t="s">
        <v>9</v>
      </c>
      <c r="B332" s="91">
        <v>39</v>
      </c>
      <c r="C332" s="64">
        <v>36</v>
      </c>
      <c r="D332" s="23">
        <f t="shared" si="36"/>
        <v>5.2013870365430785E-3</v>
      </c>
      <c r="G332" s="11" t="s">
        <v>9</v>
      </c>
      <c r="H332" s="91">
        <v>66</v>
      </c>
      <c r="I332" s="64">
        <v>70</v>
      </c>
      <c r="J332" s="23">
        <f t="shared" si="37"/>
        <v>5.5267124434768044E-3</v>
      </c>
    </row>
    <row r="333" spans="1:11">
      <c r="A333" s="11" t="s">
        <v>10</v>
      </c>
      <c r="B333" s="91">
        <v>77</v>
      </c>
      <c r="C333" s="64">
        <v>82</v>
      </c>
      <c r="D333" s="23">
        <f t="shared" si="36"/>
        <v>1.0269405174713257E-2</v>
      </c>
      <c r="G333" s="11" t="s">
        <v>10</v>
      </c>
      <c r="H333" s="91">
        <v>109</v>
      </c>
      <c r="I333" s="64">
        <v>118</v>
      </c>
      <c r="J333" s="23">
        <f t="shared" si="37"/>
        <v>9.1274493384692675E-3</v>
      </c>
    </row>
    <row r="334" spans="1:11">
      <c r="A334" s="11" t="s">
        <v>11</v>
      </c>
      <c r="B334" s="91">
        <v>242</v>
      </c>
      <c r="C334" s="64">
        <v>261</v>
      </c>
      <c r="D334" s="23">
        <f t="shared" si="36"/>
        <v>3.2275273406241665E-2</v>
      </c>
      <c r="G334" s="11" t="s">
        <v>11</v>
      </c>
      <c r="H334" s="91">
        <v>358</v>
      </c>
      <c r="I334" s="64">
        <v>372</v>
      </c>
      <c r="J334" s="23">
        <f t="shared" si="37"/>
        <v>2.9978228102495393E-2</v>
      </c>
    </row>
    <row r="335" spans="1:11">
      <c r="A335" s="11" t="s">
        <v>12</v>
      </c>
      <c r="B335" s="91">
        <v>238</v>
      </c>
      <c r="C335" s="64">
        <v>272</v>
      </c>
      <c r="D335" s="23">
        <f t="shared" si="36"/>
        <v>3.1741797812750064E-2</v>
      </c>
      <c r="G335" s="11" t="s">
        <v>12</v>
      </c>
      <c r="H335" s="91">
        <v>464</v>
      </c>
      <c r="I335" s="64">
        <v>416</v>
      </c>
      <c r="J335" s="23">
        <f t="shared" si="37"/>
        <v>3.8854463238988446E-2</v>
      </c>
    </row>
    <row r="336" spans="1:11">
      <c r="A336" s="11" t="s">
        <v>13</v>
      </c>
      <c r="B336" s="91">
        <v>11</v>
      </c>
      <c r="C336" s="64">
        <v>12</v>
      </c>
      <c r="D336" s="23">
        <f t="shared" si="36"/>
        <v>1.4670578821018938E-3</v>
      </c>
      <c r="G336" s="11" t="s">
        <v>13</v>
      </c>
      <c r="H336" s="91">
        <v>13</v>
      </c>
      <c r="I336" s="64">
        <v>14</v>
      </c>
      <c r="J336" s="23">
        <f t="shared" si="37"/>
        <v>1.0885948752302798E-3</v>
      </c>
    </row>
    <row r="337" spans="1:10">
      <c r="A337" s="11" t="s">
        <v>14</v>
      </c>
      <c r="B337" s="91">
        <v>407</v>
      </c>
      <c r="C337" s="64">
        <v>414</v>
      </c>
      <c r="D337" s="23">
        <f t="shared" si="36"/>
        <v>5.4281141637770071E-2</v>
      </c>
      <c r="G337" s="11" t="s">
        <v>14</v>
      </c>
      <c r="H337" s="91">
        <v>691</v>
      </c>
      <c r="I337" s="64">
        <v>627</v>
      </c>
      <c r="J337" s="23">
        <f t="shared" si="37"/>
        <v>5.7863004521855638E-2</v>
      </c>
    </row>
    <row r="338" spans="1:10">
      <c r="A338" s="11" t="s">
        <v>15</v>
      </c>
      <c r="B338" s="91">
        <v>133</v>
      </c>
      <c r="C338" s="64">
        <v>128</v>
      </c>
      <c r="D338" s="23">
        <f t="shared" si="36"/>
        <v>1.7738063483595627E-2</v>
      </c>
      <c r="G338" s="11" t="s">
        <v>15</v>
      </c>
      <c r="H338" s="91">
        <v>173</v>
      </c>
      <c r="I338" s="64">
        <v>178</v>
      </c>
      <c r="J338" s="23">
        <f t="shared" si="37"/>
        <v>1.448668564729526E-2</v>
      </c>
    </row>
    <row r="339" spans="1:10">
      <c r="A339" s="11" t="s">
        <v>16</v>
      </c>
      <c r="B339" s="91">
        <v>83</v>
      </c>
      <c r="C339" s="64">
        <v>91</v>
      </c>
      <c r="D339" s="23">
        <f t="shared" si="36"/>
        <v>1.1069618564950654E-2</v>
      </c>
      <c r="G339" s="11" t="s">
        <v>16</v>
      </c>
      <c r="H339" s="91">
        <v>133</v>
      </c>
      <c r="I339" s="64">
        <v>133</v>
      </c>
      <c r="J339" s="23">
        <f t="shared" si="37"/>
        <v>1.1137162954279016E-2</v>
      </c>
    </row>
    <row r="340" spans="1:10">
      <c r="A340" s="11" t="s">
        <v>17</v>
      </c>
      <c r="B340" s="91">
        <v>100</v>
      </c>
      <c r="C340" s="64">
        <v>108</v>
      </c>
      <c r="D340" s="23">
        <f t="shared" si="36"/>
        <v>1.3336889837289943E-2</v>
      </c>
      <c r="G340" s="11" t="s">
        <v>17</v>
      </c>
      <c r="H340" s="91">
        <v>147</v>
      </c>
      <c r="I340" s="64">
        <v>142</v>
      </c>
      <c r="J340" s="23">
        <f t="shared" si="37"/>
        <v>1.23094958968347E-2</v>
      </c>
    </row>
    <row r="341" spans="1:10">
      <c r="A341" s="11" t="s">
        <v>18</v>
      </c>
      <c r="B341" s="91">
        <v>64</v>
      </c>
      <c r="C341" s="64">
        <v>49</v>
      </c>
      <c r="D341" s="23">
        <f t="shared" si="36"/>
        <v>8.5356094958655634E-3</v>
      </c>
      <c r="G341" s="11" t="s">
        <v>18</v>
      </c>
      <c r="H341" s="91">
        <v>126</v>
      </c>
      <c r="I341" s="64">
        <v>103</v>
      </c>
      <c r="J341" s="23">
        <f t="shared" si="37"/>
        <v>1.0550996483001172E-2</v>
      </c>
    </row>
    <row r="342" spans="1:10">
      <c r="A342" s="11" t="s">
        <v>19</v>
      </c>
      <c r="B342" s="91">
        <v>93</v>
      </c>
      <c r="C342" s="64">
        <v>109</v>
      </c>
      <c r="D342" s="23">
        <f t="shared" si="36"/>
        <v>1.2403307548679647E-2</v>
      </c>
      <c r="G342" s="11" t="s">
        <v>19</v>
      </c>
      <c r="H342" s="91">
        <v>135</v>
      </c>
      <c r="I342" s="64">
        <v>175</v>
      </c>
      <c r="J342" s="23">
        <f t="shared" si="37"/>
        <v>1.1304639088929827E-2</v>
      </c>
    </row>
    <row r="343" spans="1:10">
      <c r="A343" s="11" t="s">
        <v>20</v>
      </c>
      <c r="B343" s="91">
        <v>181</v>
      </c>
      <c r="C343" s="64">
        <v>170</v>
      </c>
      <c r="D343" s="23">
        <f t="shared" si="36"/>
        <v>2.4139770605494798E-2</v>
      </c>
      <c r="G343" s="11" t="s">
        <v>20</v>
      </c>
      <c r="H343" s="91">
        <v>234</v>
      </c>
      <c r="I343" s="64">
        <v>192</v>
      </c>
      <c r="J343" s="23">
        <f t="shared" si="37"/>
        <v>1.9594707754145034E-2</v>
      </c>
    </row>
    <row r="344" spans="1:10">
      <c r="A344" s="11" t="s">
        <v>21</v>
      </c>
      <c r="B344" s="91">
        <v>64</v>
      </c>
      <c r="C344" s="64">
        <v>65</v>
      </c>
      <c r="D344" s="23">
        <f t="shared" si="36"/>
        <v>8.5356094958655634E-3</v>
      </c>
      <c r="G344" s="11" t="s">
        <v>21</v>
      </c>
      <c r="H344" s="91">
        <v>102</v>
      </c>
      <c r="I344" s="64">
        <v>86</v>
      </c>
      <c r="J344" s="23">
        <f t="shared" si="37"/>
        <v>8.5412828671914253E-3</v>
      </c>
    </row>
    <row r="345" spans="1:10">
      <c r="A345" s="11" t="s">
        <v>22</v>
      </c>
      <c r="B345" s="91">
        <v>158</v>
      </c>
      <c r="C345" s="64">
        <v>180</v>
      </c>
      <c r="D345" s="23">
        <f t="shared" si="36"/>
        <v>2.1072285942918111E-2</v>
      </c>
      <c r="G345" s="11" t="s">
        <v>22</v>
      </c>
      <c r="H345" s="91">
        <v>295</v>
      </c>
      <c r="I345" s="64">
        <v>296</v>
      </c>
      <c r="J345" s="23">
        <f t="shared" si="37"/>
        <v>2.470272986099481E-2</v>
      </c>
    </row>
    <row r="346" spans="1:10">
      <c r="A346" s="11" t="s">
        <v>23</v>
      </c>
      <c r="B346" s="91">
        <v>40</v>
      </c>
      <c r="C346" s="64">
        <v>30</v>
      </c>
      <c r="D346" s="23">
        <f t="shared" si="36"/>
        <v>5.334755934915978E-3</v>
      </c>
      <c r="G346" s="11" t="s">
        <v>23</v>
      </c>
      <c r="H346" s="91">
        <v>70</v>
      </c>
      <c r="I346" s="64">
        <v>45</v>
      </c>
      <c r="J346" s="23">
        <f t="shared" si="37"/>
        <v>5.8616647127784291E-3</v>
      </c>
    </row>
    <row r="347" spans="1:10">
      <c r="A347" s="11" t="s">
        <v>50</v>
      </c>
      <c r="B347" s="91">
        <v>58</v>
      </c>
      <c r="C347" s="64">
        <v>60</v>
      </c>
      <c r="D347" s="23">
        <f t="shared" si="36"/>
        <v>7.7353961056281671E-3</v>
      </c>
      <c r="G347" s="11" t="s">
        <v>50</v>
      </c>
      <c r="H347" s="91">
        <v>96</v>
      </c>
      <c r="I347" s="64">
        <v>75</v>
      </c>
      <c r="J347" s="23">
        <f t="shared" si="37"/>
        <v>8.0388544632389886E-3</v>
      </c>
    </row>
    <row r="348" spans="1:10">
      <c r="A348" s="11" t="s">
        <v>24</v>
      </c>
      <c r="B348" s="91">
        <v>276</v>
      </c>
      <c r="C348" s="64">
        <v>230</v>
      </c>
      <c r="D348" s="23">
        <f t="shared" si="36"/>
        <v>3.6809815950920248E-2</v>
      </c>
      <c r="G348" s="11" t="s">
        <v>24</v>
      </c>
      <c r="H348" s="91">
        <v>444</v>
      </c>
      <c r="I348" s="64">
        <v>392</v>
      </c>
      <c r="J348" s="23">
        <f t="shared" si="37"/>
        <v>3.7179701892480321E-2</v>
      </c>
    </row>
    <row r="349" spans="1:10">
      <c r="A349" s="11" t="s">
        <v>25</v>
      </c>
      <c r="B349" s="91">
        <v>84</v>
      </c>
      <c r="C349" s="64">
        <v>93</v>
      </c>
      <c r="D349" s="23">
        <f t="shared" si="36"/>
        <v>1.1202987463323552E-2</v>
      </c>
      <c r="G349" s="11" t="s">
        <v>25</v>
      </c>
      <c r="H349" s="91">
        <v>131</v>
      </c>
      <c r="I349" s="64">
        <v>121</v>
      </c>
      <c r="J349" s="23">
        <f t="shared" si="37"/>
        <v>1.0969686819628203E-2</v>
      </c>
    </row>
    <row r="350" spans="1:10">
      <c r="A350" s="11" t="s">
        <v>26</v>
      </c>
      <c r="B350" s="91">
        <v>677</v>
      </c>
      <c r="C350" s="64">
        <v>713</v>
      </c>
      <c r="D350" s="23">
        <f t="shared" si="36"/>
        <v>9.0290744198452927E-2</v>
      </c>
      <c r="G350" s="11" t="s">
        <v>26</v>
      </c>
      <c r="H350" s="91">
        <v>965</v>
      </c>
      <c r="I350" s="64">
        <v>906</v>
      </c>
      <c r="J350" s="23">
        <f t="shared" si="37"/>
        <v>8.0807234969016914E-2</v>
      </c>
    </row>
    <row r="351" spans="1:10">
      <c r="A351" s="11" t="s">
        <v>27</v>
      </c>
      <c r="B351" s="91">
        <v>161</v>
      </c>
      <c r="C351" s="64">
        <v>162</v>
      </c>
      <c r="D351" s="23">
        <f t="shared" si="36"/>
        <v>2.1472392638036811E-2</v>
      </c>
      <c r="G351" s="11" t="s">
        <v>27</v>
      </c>
      <c r="H351" s="91">
        <v>233</v>
      </c>
      <c r="I351" s="64">
        <v>219</v>
      </c>
      <c r="J351" s="23">
        <f t="shared" si="37"/>
        <v>1.9510969686819628E-2</v>
      </c>
    </row>
    <row r="352" spans="1:10">
      <c r="A352" s="11" t="s">
        <v>28</v>
      </c>
      <c r="B352" s="91">
        <v>87</v>
      </c>
      <c r="C352" s="64">
        <v>104</v>
      </c>
      <c r="D352" s="23">
        <f t="shared" si="36"/>
        <v>1.1603094158442252E-2</v>
      </c>
      <c r="G352" s="11" t="s">
        <v>28</v>
      </c>
      <c r="H352" s="91">
        <v>101</v>
      </c>
      <c r="I352" s="64">
        <v>123</v>
      </c>
      <c r="J352" s="23">
        <f t="shared" si="37"/>
        <v>8.4575447998660198E-3</v>
      </c>
    </row>
    <row r="353" spans="1:10">
      <c r="A353" s="11" t="s">
        <v>29</v>
      </c>
      <c r="B353" s="91">
        <v>222</v>
      </c>
      <c r="C353" s="64">
        <v>189</v>
      </c>
      <c r="D353" s="23">
        <f t="shared" si="36"/>
        <v>2.9607895438783675E-2</v>
      </c>
      <c r="G353" s="11" t="s">
        <v>29</v>
      </c>
      <c r="H353" s="91">
        <v>453</v>
      </c>
      <c r="I353" s="64">
        <v>383</v>
      </c>
      <c r="J353" s="23">
        <f t="shared" si="37"/>
        <v>3.7933344498408975E-2</v>
      </c>
    </row>
    <row r="354" spans="1:10">
      <c r="A354" s="11" t="s">
        <v>30</v>
      </c>
      <c r="B354" s="91">
        <v>64</v>
      </c>
      <c r="C354" s="64">
        <v>73</v>
      </c>
      <c r="D354" s="23">
        <f t="shared" si="36"/>
        <v>8.5356094958655634E-3</v>
      </c>
      <c r="G354" s="11" t="s">
        <v>30</v>
      </c>
      <c r="H354" s="91">
        <v>97</v>
      </c>
      <c r="I354" s="64">
        <v>98</v>
      </c>
      <c r="J354" s="23">
        <f t="shared" si="37"/>
        <v>8.1225925305643942E-3</v>
      </c>
    </row>
    <row r="355" spans="1:10">
      <c r="A355" s="11" t="s">
        <v>31</v>
      </c>
      <c r="B355" s="91">
        <v>102</v>
      </c>
      <c r="C355" s="64">
        <v>95</v>
      </c>
      <c r="D355" s="23">
        <f t="shared" si="36"/>
        <v>1.3603627634035742E-2</v>
      </c>
      <c r="G355" s="11" t="s">
        <v>31</v>
      </c>
      <c r="H355" s="91">
        <v>164</v>
      </c>
      <c r="I355" s="64">
        <v>136</v>
      </c>
      <c r="J355" s="23">
        <f t="shared" si="37"/>
        <v>1.3733043041366605E-2</v>
      </c>
    </row>
    <row r="356" spans="1:10">
      <c r="A356" s="11" t="s">
        <v>32</v>
      </c>
      <c r="B356" s="91">
        <v>148</v>
      </c>
      <c r="C356" s="64">
        <v>136</v>
      </c>
      <c r="D356" s="23">
        <f t="shared" si="36"/>
        <v>1.9738596959189118E-2</v>
      </c>
      <c r="G356" s="11" t="s">
        <v>32</v>
      </c>
      <c r="H356" s="91">
        <v>225</v>
      </c>
      <c r="I356" s="64">
        <v>184</v>
      </c>
      <c r="J356" s="23">
        <f t="shared" si="37"/>
        <v>1.8841065148216381E-2</v>
      </c>
    </row>
    <row r="357" spans="1:10">
      <c r="A357" s="11" t="s">
        <v>33</v>
      </c>
      <c r="B357" s="91">
        <v>129</v>
      </c>
      <c r="C357" s="64">
        <v>112</v>
      </c>
      <c r="D357" s="23">
        <f t="shared" si="36"/>
        <v>1.7204587890104029E-2</v>
      </c>
      <c r="G357" s="11" t="s">
        <v>33</v>
      </c>
      <c r="H357" s="91">
        <v>191</v>
      </c>
      <c r="I357" s="64">
        <v>182</v>
      </c>
      <c r="J357" s="23">
        <f t="shared" si="37"/>
        <v>1.5993970859152572E-2</v>
      </c>
    </row>
    <row r="358" spans="1:10">
      <c r="A358" s="11" t="s">
        <v>35</v>
      </c>
      <c r="B358" s="91">
        <v>75</v>
      </c>
      <c r="C358" s="64">
        <v>46</v>
      </c>
      <c r="D358" s="23">
        <f t="shared" si="36"/>
        <v>1.0002667377967457E-2</v>
      </c>
      <c r="G358" s="11" t="s">
        <v>35</v>
      </c>
      <c r="H358" s="91">
        <v>114</v>
      </c>
      <c r="I358" s="64">
        <v>78</v>
      </c>
      <c r="J358" s="23">
        <f t="shared" si="37"/>
        <v>9.5461396750962987E-3</v>
      </c>
    </row>
    <row r="359" spans="1:10">
      <c r="A359" s="11" t="s">
        <v>36</v>
      </c>
      <c r="B359" s="91">
        <v>557</v>
      </c>
      <c r="C359" s="64">
        <v>560</v>
      </c>
      <c r="D359" s="23">
        <f t="shared" si="36"/>
        <v>7.4286476393704989E-2</v>
      </c>
      <c r="G359" s="11" t="s">
        <v>36</v>
      </c>
      <c r="H359" s="91">
        <v>707</v>
      </c>
      <c r="I359" s="64">
        <v>630</v>
      </c>
      <c r="J359" s="23">
        <f t="shared" si="37"/>
        <v>5.9202813599062133E-2</v>
      </c>
    </row>
    <row r="360" spans="1:10">
      <c r="A360" s="11" t="s">
        <v>37</v>
      </c>
      <c r="B360" s="91">
        <v>110</v>
      </c>
      <c r="C360" s="64">
        <v>138</v>
      </c>
      <c r="D360" s="23">
        <f t="shared" si="36"/>
        <v>1.4670578821018939E-2</v>
      </c>
      <c r="G360" s="11" t="s">
        <v>37</v>
      </c>
      <c r="H360" s="91">
        <v>184</v>
      </c>
      <c r="I360" s="64">
        <v>206</v>
      </c>
      <c r="J360" s="23">
        <f t="shared" si="37"/>
        <v>1.5407804387874728E-2</v>
      </c>
    </row>
    <row r="361" spans="1:10">
      <c r="A361" s="11" t="s">
        <v>38</v>
      </c>
      <c r="B361" s="91">
        <v>85</v>
      </c>
      <c r="C361" s="64">
        <v>89</v>
      </c>
      <c r="D361" s="23">
        <f t="shared" si="36"/>
        <v>1.1336356361696453E-2</v>
      </c>
      <c r="G361" s="11" t="s">
        <v>38</v>
      </c>
      <c r="H361" s="91">
        <v>124</v>
      </c>
      <c r="I361" s="64">
        <v>107</v>
      </c>
      <c r="J361" s="23">
        <f t="shared" si="37"/>
        <v>1.0383520348350359E-2</v>
      </c>
    </row>
    <row r="362" spans="1:10">
      <c r="A362" s="11" t="s">
        <v>34</v>
      </c>
      <c r="B362" s="91">
        <v>10</v>
      </c>
      <c r="C362" s="64">
        <v>14</v>
      </c>
      <c r="D362" s="23">
        <f t="shared" si="36"/>
        <v>1.3336889837289945E-3</v>
      </c>
      <c r="G362" s="11" t="s">
        <v>34</v>
      </c>
      <c r="H362" s="91">
        <v>16</v>
      </c>
      <c r="I362" s="64">
        <v>28</v>
      </c>
      <c r="J362" s="23">
        <f t="shared" si="37"/>
        <v>1.3398090772064981E-3</v>
      </c>
    </row>
    <row r="363" spans="1:10">
      <c r="A363" s="11" t="s">
        <v>39</v>
      </c>
      <c r="B363" s="91">
        <v>92</v>
      </c>
      <c r="C363" s="64">
        <v>80</v>
      </c>
      <c r="D363" s="23">
        <f t="shared" si="36"/>
        <v>1.2269938650306749E-2</v>
      </c>
      <c r="G363" s="11" t="s">
        <v>39</v>
      </c>
      <c r="H363" s="91">
        <v>121</v>
      </c>
      <c r="I363" s="64">
        <v>141</v>
      </c>
      <c r="J363" s="23">
        <f t="shared" si="37"/>
        <v>1.0132306146374141E-2</v>
      </c>
    </row>
    <row r="364" spans="1:10">
      <c r="A364" s="11" t="s">
        <v>40</v>
      </c>
      <c r="B364" s="91">
        <v>91</v>
      </c>
      <c r="C364" s="64">
        <v>80</v>
      </c>
      <c r="D364" s="23">
        <f t="shared" si="36"/>
        <v>1.2136569751933848E-2</v>
      </c>
      <c r="G364" s="11" t="s">
        <v>40</v>
      </c>
      <c r="H364" s="91">
        <v>186</v>
      </c>
      <c r="I364" s="64">
        <v>124</v>
      </c>
      <c r="J364" s="23">
        <f t="shared" si="37"/>
        <v>1.5575280522525541E-2</v>
      </c>
    </row>
    <row r="365" spans="1:10">
      <c r="A365" s="11" t="s">
        <v>41</v>
      </c>
      <c r="B365" s="91">
        <v>249</v>
      </c>
      <c r="C365" s="64">
        <v>218</v>
      </c>
      <c r="D365" s="23">
        <f t="shared" si="36"/>
        <v>3.3208855694851963E-2</v>
      </c>
      <c r="G365" s="11" t="s">
        <v>41</v>
      </c>
      <c r="H365" s="91">
        <v>385</v>
      </c>
      <c r="I365" s="64">
        <v>315</v>
      </c>
      <c r="J365" s="23">
        <f t="shared" si="37"/>
        <v>3.2239155920281357E-2</v>
      </c>
    </row>
    <row r="366" spans="1:10">
      <c r="A366" s="11" t="s">
        <v>42</v>
      </c>
      <c r="B366" s="91">
        <v>122</v>
      </c>
      <c r="C366" s="64">
        <v>117</v>
      </c>
      <c r="D366" s="23">
        <f t="shared" si="36"/>
        <v>1.6271005601493731E-2</v>
      </c>
      <c r="G366" s="11" t="s">
        <v>42</v>
      </c>
      <c r="H366" s="91">
        <v>203</v>
      </c>
      <c r="I366" s="64">
        <v>191</v>
      </c>
      <c r="J366" s="23">
        <f t="shared" si="37"/>
        <v>1.6998827667057445E-2</v>
      </c>
    </row>
    <row r="367" spans="1:10">
      <c r="A367" s="11" t="s">
        <v>43</v>
      </c>
      <c r="B367" s="91">
        <v>524</v>
      </c>
      <c r="C367" s="64">
        <v>571</v>
      </c>
      <c r="D367" s="23">
        <f t="shared" si="36"/>
        <v>6.9885302747399305E-2</v>
      </c>
      <c r="G367" s="11" t="s">
        <v>43</v>
      </c>
      <c r="H367" s="91">
        <v>1016</v>
      </c>
      <c r="I367" s="64">
        <v>964</v>
      </c>
      <c r="J367" s="23">
        <f t="shared" si="37"/>
        <v>8.5077876402612634E-2</v>
      </c>
    </row>
    <row r="368" spans="1:10">
      <c r="A368" s="11" t="s">
        <v>44</v>
      </c>
      <c r="B368" s="91">
        <v>24</v>
      </c>
      <c r="C368" s="64">
        <v>24</v>
      </c>
      <c r="D368" s="23">
        <f t="shared" si="36"/>
        <v>3.2008535609495867E-3</v>
      </c>
      <c r="G368" s="11" t="s">
        <v>44</v>
      </c>
      <c r="H368" s="91">
        <v>39</v>
      </c>
      <c r="I368" s="64">
        <v>43</v>
      </c>
      <c r="J368" s="23">
        <f t="shared" si="37"/>
        <v>3.2657846256908389E-3</v>
      </c>
    </row>
    <row r="369" spans="1:10">
      <c r="A369" s="11" t="s">
        <v>45</v>
      </c>
      <c r="B369" s="91">
        <v>477</v>
      </c>
      <c r="C369" s="64">
        <v>499</v>
      </c>
      <c r="D369" s="23">
        <f t="shared" si="36"/>
        <v>6.3616964523873026E-2</v>
      </c>
      <c r="G369" s="11" t="s">
        <v>45</v>
      </c>
      <c r="H369" s="91">
        <v>658</v>
      </c>
      <c r="I369" s="64">
        <v>699</v>
      </c>
      <c r="J369" s="23">
        <f t="shared" si="37"/>
        <v>5.5099648300117231E-2</v>
      </c>
    </row>
    <row r="370" spans="1:10">
      <c r="A370" s="11" t="s">
        <v>46</v>
      </c>
      <c r="B370" s="91">
        <v>221</v>
      </c>
      <c r="C370" s="64">
        <v>235</v>
      </c>
      <c r="D370" s="23">
        <f t="shared" si="36"/>
        <v>2.9474526540410776E-2</v>
      </c>
      <c r="G370" s="11" t="s">
        <v>46</v>
      </c>
      <c r="H370" s="91">
        <v>366</v>
      </c>
      <c r="I370" s="64">
        <v>307</v>
      </c>
      <c r="J370" s="23">
        <f t="shared" si="37"/>
        <v>3.0648132641098644E-2</v>
      </c>
    </row>
    <row r="371" spans="1:10">
      <c r="A371" s="11" t="s">
        <v>47</v>
      </c>
      <c r="B371" s="91">
        <v>52</v>
      </c>
      <c r="C371" s="64">
        <v>45</v>
      </c>
      <c r="D371" s="23">
        <f t="shared" si="36"/>
        <v>6.9351827153907707E-3</v>
      </c>
      <c r="G371" s="11" t="s">
        <v>47</v>
      </c>
      <c r="H371" s="91">
        <v>70</v>
      </c>
      <c r="I371" s="64">
        <v>86</v>
      </c>
      <c r="J371" s="23">
        <f t="shared" si="37"/>
        <v>5.8616647127784291E-3</v>
      </c>
    </row>
    <row r="372" spans="1:10">
      <c r="A372" s="11" t="s">
        <v>48</v>
      </c>
      <c r="B372" s="91">
        <v>46</v>
      </c>
      <c r="C372" s="64">
        <v>41</v>
      </c>
      <c r="D372" s="23">
        <f t="shared" si="36"/>
        <v>6.1349693251533744E-3</v>
      </c>
      <c r="G372" s="11" t="s">
        <v>48</v>
      </c>
      <c r="H372" s="91">
        <v>97</v>
      </c>
      <c r="I372" s="64">
        <v>79</v>
      </c>
      <c r="J372" s="23">
        <f t="shared" si="37"/>
        <v>8.1225925305643942E-3</v>
      </c>
    </row>
    <row r="373" spans="1:10">
      <c r="A373" s="11" t="s">
        <v>49</v>
      </c>
      <c r="B373" s="91">
        <v>348</v>
      </c>
      <c r="C373" s="64">
        <v>297</v>
      </c>
      <c r="D373" s="23">
        <f t="shared" si="36"/>
        <v>4.6412376633769008E-2</v>
      </c>
      <c r="G373" s="11" t="s">
        <v>49</v>
      </c>
      <c r="H373" s="91">
        <v>496</v>
      </c>
      <c r="I373" s="64">
        <v>408</v>
      </c>
      <c r="J373" s="23">
        <f t="shared" si="37"/>
        <v>4.1534081393401437E-2</v>
      </c>
    </row>
    <row r="374" spans="1:10" ht="13.5" thickBot="1">
      <c r="A374" s="72" t="s">
        <v>2</v>
      </c>
      <c r="B374" s="74">
        <f>SUM(B328:B373)</f>
        <v>7498</v>
      </c>
      <c r="C374" s="74">
        <f>SUM(C328:C373)</f>
        <v>7536</v>
      </c>
      <c r="D374" s="71">
        <f>SUM(D328:D373)</f>
        <v>1.0000000000000004</v>
      </c>
      <c r="G374" s="72" t="s">
        <v>2</v>
      </c>
      <c r="H374" s="74">
        <f>SUM(H328:H373)</f>
        <v>11942</v>
      </c>
      <c r="I374" s="74">
        <f>SUM(I328:I373)</f>
        <v>10979</v>
      </c>
      <c r="J374" s="71">
        <f>SUM(J328:J373)</f>
        <v>0.99999999999999989</v>
      </c>
    </row>
    <row r="375" spans="1:10" ht="13.5" thickTop="1"/>
  </sheetData>
  <mergeCells count="1">
    <mergeCell ref="A7:D7"/>
  </mergeCells>
  <phoneticPr fontId="0" type="noConversion"/>
  <printOptions horizontalCentered="1" verticalCentered="1"/>
  <pageMargins left="0.22" right="0.28000000000000003" top="0.24" bottom="0.31" header="0" footer="0"/>
  <pageSetup orientation="portrait" horizontalDpi="300" verticalDpi="300" r:id="rId1"/>
  <headerFooter alignWithMargins="0"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6"/>
  <sheetViews>
    <sheetView workbookViewId="0"/>
  </sheetViews>
  <sheetFormatPr defaultRowHeight="12.75"/>
  <cols>
    <col min="1" max="2" width="12.7109375" customWidth="1"/>
    <col min="3" max="3" width="16.140625" customWidth="1"/>
    <col min="4" max="4" width="12.7109375" customWidth="1"/>
    <col min="5" max="5" width="15.7109375" customWidth="1"/>
  </cols>
  <sheetData>
    <row r="2" spans="1:5">
      <c r="A2" s="98" t="s">
        <v>194</v>
      </c>
      <c r="B2" s="92"/>
      <c r="C2" s="92"/>
      <c r="D2" s="93"/>
      <c r="E2" s="5"/>
    </row>
    <row r="3" spans="1:5">
      <c r="A3" s="99" t="s">
        <v>55</v>
      </c>
      <c r="B3" s="94"/>
      <c r="C3" s="94"/>
      <c r="D3" s="95"/>
      <c r="E3" s="5"/>
    </row>
    <row r="4" spans="1:5">
      <c r="A4" s="100" t="s">
        <v>193</v>
      </c>
      <c r="B4" s="96"/>
      <c r="C4" s="96"/>
      <c r="D4" s="97"/>
      <c r="E4" s="5"/>
    </row>
    <row r="5" spans="1:5">
      <c r="A5" s="1"/>
      <c r="B5" s="12"/>
      <c r="C5" s="12"/>
      <c r="D5" s="10"/>
      <c r="E5" s="5"/>
    </row>
    <row r="6" spans="1:5">
      <c r="A6" s="4"/>
      <c r="B6" s="52">
        <v>2007</v>
      </c>
      <c r="C6" s="52" t="s">
        <v>179</v>
      </c>
      <c r="D6" s="102" t="s">
        <v>1</v>
      </c>
      <c r="E6" s="16"/>
    </row>
    <row r="7" spans="1:5">
      <c r="A7" s="4"/>
      <c r="B7" s="51" t="s">
        <v>3</v>
      </c>
      <c r="C7" s="51" t="s">
        <v>3</v>
      </c>
      <c r="D7" s="51" t="s">
        <v>180</v>
      </c>
      <c r="E7" s="5"/>
    </row>
    <row r="8" spans="1:5">
      <c r="A8" s="101" t="s">
        <v>0</v>
      </c>
      <c r="B8" s="10"/>
      <c r="C8" s="10"/>
      <c r="D8" s="9"/>
      <c r="E8" s="5"/>
    </row>
    <row r="9" spans="1:5">
      <c r="A9" s="10" t="s">
        <v>5</v>
      </c>
      <c r="B9" s="62">
        <v>1760</v>
      </c>
      <c r="C9" s="62">
        <v>1865</v>
      </c>
      <c r="D9" s="23">
        <f>B9/354578</f>
        <v>4.9636469267692867E-3</v>
      </c>
      <c r="E9" s="17"/>
    </row>
    <row r="10" spans="1:5">
      <c r="A10" s="14" t="s">
        <v>6</v>
      </c>
      <c r="B10" s="62">
        <v>11378</v>
      </c>
      <c r="C10" s="62">
        <v>11281</v>
      </c>
      <c r="D10" s="23">
        <f t="shared" ref="D10:D54" si="0">B10/354578</f>
        <v>3.2088849279989173E-2</v>
      </c>
      <c r="E10" s="17"/>
    </row>
    <row r="11" spans="1:5">
      <c r="A11" s="10" t="s">
        <v>7</v>
      </c>
      <c r="B11" s="62">
        <v>895</v>
      </c>
      <c r="C11" s="62">
        <v>936</v>
      </c>
      <c r="D11" s="23">
        <f t="shared" si="0"/>
        <v>2.5241272724196087E-3</v>
      </c>
      <c r="E11" s="17"/>
    </row>
    <row r="12" spans="1:5">
      <c r="A12" s="10" t="s">
        <v>8</v>
      </c>
      <c r="B12" s="62">
        <v>13976</v>
      </c>
      <c r="C12" s="62">
        <v>13418</v>
      </c>
      <c r="D12" s="23">
        <f t="shared" si="0"/>
        <v>3.9415869004845193E-2</v>
      </c>
      <c r="E12" s="17"/>
    </row>
    <row r="13" spans="1:5">
      <c r="A13" s="10" t="s">
        <v>9</v>
      </c>
      <c r="B13" s="62">
        <v>1077</v>
      </c>
      <c r="C13" s="62">
        <v>1097</v>
      </c>
      <c r="D13" s="23">
        <f t="shared" si="0"/>
        <v>3.0374134887105235E-3</v>
      </c>
      <c r="E13" s="17"/>
    </row>
    <row r="14" spans="1:5">
      <c r="A14" s="10" t="s">
        <v>10</v>
      </c>
      <c r="B14" s="62">
        <v>1976</v>
      </c>
      <c r="C14" s="62">
        <v>2010</v>
      </c>
      <c r="D14" s="23">
        <f t="shared" si="0"/>
        <v>5.5728217768727896E-3</v>
      </c>
      <c r="E14" s="17"/>
    </row>
    <row r="15" spans="1:5">
      <c r="A15" s="10" t="s">
        <v>11</v>
      </c>
      <c r="B15" s="62">
        <v>13430</v>
      </c>
      <c r="C15" s="62">
        <v>12336</v>
      </c>
      <c r="D15" s="23">
        <f t="shared" si="0"/>
        <v>3.7876010355972455E-2</v>
      </c>
      <c r="E15" s="17"/>
    </row>
    <row r="16" spans="1:5">
      <c r="A16" s="10" t="s">
        <v>12</v>
      </c>
      <c r="B16" s="62">
        <v>14085</v>
      </c>
      <c r="C16" s="62">
        <v>13093</v>
      </c>
      <c r="D16" s="23">
        <f t="shared" si="0"/>
        <v>3.972327668383261E-2</v>
      </c>
      <c r="E16" s="17"/>
    </row>
    <row r="17" spans="1:5">
      <c r="A17" s="10" t="s">
        <v>13</v>
      </c>
      <c r="B17" s="62">
        <v>1002</v>
      </c>
      <c r="C17" s="62">
        <v>1002</v>
      </c>
      <c r="D17" s="23">
        <f t="shared" si="0"/>
        <v>2.8258944435356958E-3</v>
      </c>
      <c r="E17" s="17"/>
    </row>
    <row r="18" spans="1:5">
      <c r="A18" s="10" t="s">
        <v>14</v>
      </c>
      <c r="B18" s="62">
        <v>28292</v>
      </c>
      <c r="C18" s="62">
        <v>27763</v>
      </c>
      <c r="D18" s="23">
        <f t="shared" si="0"/>
        <v>7.979062434781628E-2</v>
      </c>
      <c r="E18" s="17"/>
    </row>
    <row r="19" spans="1:5">
      <c r="A19" s="10" t="s">
        <v>15</v>
      </c>
      <c r="B19" s="62">
        <v>4163</v>
      </c>
      <c r="C19" s="62">
        <v>4144</v>
      </c>
      <c r="D19" s="23">
        <f t="shared" si="0"/>
        <v>1.1740717134170761E-2</v>
      </c>
      <c r="E19" s="17"/>
    </row>
    <row r="20" spans="1:5">
      <c r="A20" s="10" t="s">
        <v>16</v>
      </c>
      <c r="B20" s="62">
        <v>2523</v>
      </c>
      <c r="C20" s="62">
        <v>2578</v>
      </c>
      <c r="D20" s="23">
        <f t="shared" si="0"/>
        <v>7.1155006796811988E-3</v>
      </c>
      <c r="E20" s="17"/>
    </row>
    <row r="21" spans="1:5">
      <c r="A21" s="10" t="s">
        <v>17</v>
      </c>
      <c r="B21" s="62">
        <v>3222</v>
      </c>
      <c r="C21" s="62">
        <v>3240</v>
      </c>
      <c r="D21" s="23">
        <f t="shared" si="0"/>
        <v>9.0868581807105903E-3</v>
      </c>
      <c r="E21" s="17"/>
    </row>
    <row r="22" spans="1:5">
      <c r="A22" s="10" t="s">
        <v>18</v>
      </c>
      <c r="B22" s="62">
        <v>2485</v>
      </c>
      <c r="C22" s="62">
        <v>2525</v>
      </c>
      <c r="D22" s="23">
        <f t="shared" si="0"/>
        <v>7.0083310301259525E-3</v>
      </c>
      <c r="E22" s="17"/>
    </row>
    <row r="23" spans="1:5">
      <c r="A23" s="10" t="s">
        <v>19</v>
      </c>
      <c r="B23" s="62">
        <v>3138</v>
      </c>
      <c r="C23" s="62">
        <v>3101</v>
      </c>
      <c r="D23" s="23">
        <f t="shared" si="0"/>
        <v>8.849956850114785E-3</v>
      </c>
      <c r="E23" s="17"/>
    </row>
    <row r="24" spans="1:5">
      <c r="A24" s="10" t="s">
        <v>20</v>
      </c>
      <c r="B24" s="62">
        <v>5147</v>
      </c>
      <c r="C24" s="62">
        <v>5306</v>
      </c>
      <c r="D24" s="23">
        <f t="shared" si="0"/>
        <v>1.4515847006864499E-2</v>
      </c>
      <c r="E24" s="17"/>
    </row>
    <row r="25" spans="1:5">
      <c r="A25" s="10" t="s">
        <v>21</v>
      </c>
      <c r="B25" s="62">
        <v>2854</v>
      </c>
      <c r="C25" s="62">
        <v>2898</v>
      </c>
      <c r="D25" s="23">
        <f t="shared" si="0"/>
        <v>8.0490047323861034E-3</v>
      </c>
      <c r="E25" s="17"/>
    </row>
    <row r="26" spans="1:5">
      <c r="A26" s="10" t="s">
        <v>22</v>
      </c>
      <c r="B26" s="62">
        <v>10443</v>
      </c>
      <c r="C26" s="62">
        <v>9015</v>
      </c>
      <c r="D26" s="23">
        <f t="shared" si="0"/>
        <v>2.9451911850142988E-2</v>
      </c>
      <c r="E26" s="17"/>
    </row>
    <row r="27" spans="1:5">
      <c r="A27" s="10" t="s">
        <v>23</v>
      </c>
      <c r="B27" s="62">
        <v>1604</v>
      </c>
      <c r="C27" s="62">
        <v>1612</v>
      </c>
      <c r="D27" s="23">
        <f t="shared" si="0"/>
        <v>4.5236873128056453E-3</v>
      </c>
      <c r="E27" s="17"/>
    </row>
    <row r="28" spans="1:5">
      <c r="A28" s="10" t="s">
        <v>50</v>
      </c>
      <c r="B28" s="62">
        <v>1803</v>
      </c>
      <c r="C28" s="62">
        <v>1829</v>
      </c>
      <c r="D28" s="23">
        <f t="shared" si="0"/>
        <v>5.0849178460028541E-3</v>
      </c>
      <c r="E28" s="17"/>
    </row>
    <row r="29" spans="1:5">
      <c r="A29" s="10" t="s">
        <v>24</v>
      </c>
      <c r="B29" s="62">
        <v>11693</v>
      </c>
      <c r="C29" s="62">
        <v>11096</v>
      </c>
      <c r="D29" s="23">
        <f t="shared" si="0"/>
        <v>3.2977229269723449E-2</v>
      </c>
      <c r="E29" s="17"/>
    </row>
    <row r="30" spans="1:5">
      <c r="A30" s="10" t="s">
        <v>25</v>
      </c>
      <c r="B30" s="62">
        <v>4507</v>
      </c>
      <c r="C30" s="62">
        <v>4376</v>
      </c>
      <c r="D30" s="23">
        <f t="shared" si="0"/>
        <v>1.2710884488039304E-2</v>
      </c>
      <c r="E30" s="17"/>
    </row>
    <row r="31" spans="1:5">
      <c r="A31" s="10" t="s">
        <v>26</v>
      </c>
      <c r="B31" s="62">
        <v>36241</v>
      </c>
      <c r="C31" s="62">
        <v>34120</v>
      </c>
      <c r="D31" s="23">
        <f t="shared" si="0"/>
        <v>0.10220882288241233</v>
      </c>
      <c r="E31" s="17"/>
    </row>
    <row r="32" spans="1:5">
      <c r="A32" s="10" t="s">
        <v>27</v>
      </c>
      <c r="B32" s="62">
        <v>5289</v>
      </c>
      <c r="C32" s="62">
        <v>5216</v>
      </c>
      <c r="D32" s="23">
        <f t="shared" si="0"/>
        <v>1.4916323065728838E-2</v>
      </c>
      <c r="E32" s="17"/>
    </row>
    <row r="33" spans="1:5">
      <c r="A33" s="10" t="s">
        <v>28</v>
      </c>
      <c r="B33" s="62">
        <v>1734</v>
      </c>
      <c r="C33" s="62">
        <v>1619</v>
      </c>
      <c r="D33" s="23">
        <f t="shared" si="0"/>
        <v>4.8903203244420124E-3</v>
      </c>
      <c r="E33" s="17"/>
    </row>
    <row r="34" spans="1:5">
      <c r="A34" s="10" t="s">
        <v>29</v>
      </c>
      <c r="B34" s="62">
        <v>19006</v>
      </c>
      <c r="C34" s="62">
        <v>16992</v>
      </c>
      <c r="D34" s="23">
        <f t="shared" si="0"/>
        <v>5.3601746301236965E-2</v>
      </c>
      <c r="E34" s="17"/>
    </row>
    <row r="35" spans="1:5">
      <c r="A35" s="10" t="s">
        <v>30</v>
      </c>
      <c r="B35" s="62">
        <v>1985</v>
      </c>
      <c r="C35" s="62">
        <v>1850</v>
      </c>
      <c r="D35" s="23">
        <f t="shared" si="0"/>
        <v>5.598204062293769E-3</v>
      </c>
      <c r="E35" s="17"/>
    </row>
    <row r="36" spans="1:5">
      <c r="A36" s="10" t="s">
        <v>31</v>
      </c>
      <c r="B36" s="62">
        <v>4706</v>
      </c>
      <c r="C36" s="62">
        <v>4363</v>
      </c>
      <c r="D36" s="23">
        <f t="shared" si="0"/>
        <v>1.3272115021236512E-2</v>
      </c>
      <c r="E36" s="17"/>
    </row>
    <row r="37" spans="1:5">
      <c r="A37" s="10" t="s">
        <v>32</v>
      </c>
      <c r="B37" s="62">
        <v>5207</v>
      </c>
      <c r="C37" s="62">
        <v>4767</v>
      </c>
      <c r="D37" s="23">
        <f t="shared" si="0"/>
        <v>1.468506224300436E-2</v>
      </c>
      <c r="E37" s="17"/>
    </row>
    <row r="38" spans="1:5">
      <c r="A38" s="10" t="s">
        <v>33</v>
      </c>
      <c r="B38" s="62">
        <v>4772</v>
      </c>
      <c r="C38" s="62">
        <v>4939</v>
      </c>
      <c r="D38" s="23">
        <f t="shared" si="0"/>
        <v>1.345825178099036E-2</v>
      </c>
      <c r="E38" s="17"/>
    </row>
    <row r="39" spans="1:5">
      <c r="A39" s="10" t="s">
        <v>35</v>
      </c>
      <c r="B39" s="62">
        <v>1516</v>
      </c>
      <c r="C39" s="62">
        <v>1552</v>
      </c>
      <c r="D39" s="23">
        <f t="shared" si="0"/>
        <v>4.2755049664671809E-3</v>
      </c>
      <c r="E39" s="17"/>
    </row>
    <row r="40" spans="1:5">
      <c r="A40" s="10" t="s">
        <v>36</v>
      </c>
      <c r="B40" s="62">
        <v>20046</v>
      </c>
      <c r="C40" s="62">
        <v>19086</v>
      </c>
      <c r="D40" s="23">
        <f t="shared" si="0"/>
        <v>5.6534810394327908E-2</v>
      </c>
      <c r="E40" s="17"/>
    </row>
    <row r="41" spans="1:5">
      <c r="A41" s="10" t="s">
        <v>37</v>
      </c>
      <c r="B41" s="62">
        <v>2777</v>
      </c>
      <c r="C41" s="62">
        <v>2903</v>
      </c>
      <c r="D41" s="23">
        <f t="shared" si="0"/>
        <v>7.8318451793399479E-3</v>
      </c>
      <c r="E41" s="17"/>
    </row>
    <row r="42" spans="1:5">
      <c r="A42" s="10" t="s">
        <v>38</v>
      </c>
      <c r="B42" s="62">
        <v>2039</v>
      </c>
      <c r="C42" s="62">
        <v>2134</v>
      </c>
      <c r="D42" s="23">
        <f t="shared" si="0"/>
        <v>5.7504977748196445E-3</v>
      </c>
      <c r="E42" s="17"/>
    </row>
    <row r="43" spans="1:5">
      <c r="A43" s="10" t="s">
        <v>34</v>
      </c>
      <c r="B43" s="62">
        <v>471</v>
      </c>
      <c r="C43" s="62">
        <v>472</v>
      </c>
      <c r="D43" s="23">
        <f t="shared" si="0"/>
        <v>1.328339603697917E-3</v>
      </c>
      <c r="E43" s="17"/>
    </row>
    <row r="44" spans="1:5">
      <c r="A44" s="10" t="s">
        <v>39</v>
      </c>
      <c r="B44" s="62">
        <v>3007</v>
      </c>
      <c r="C44" s="62">
        <v>2957</v>
      </c>
      <c r="D44" s="23">
        <f t="shared" si="0"/>
        <v>8.4805035845427531E-3</v>
      </c>
      <c r="E44" s="17"/>
    </row>
    <row r="45" spans="1:5">
      <c r="A45" s="10" t="s">
        <v>40</v>
      </c>
      <c r="B45" s="62">
        <v>4957</v>
      </c>
      <c r="C45" s="62">
        <v>4937</v>
      </c>
      <c r="D45" s="23">
        <f t="shared" si="0"/>
        <v>1.3979998759088268E-2</v>
      </c>
      <c r="E45" s="17"/>
    </row>
    <row r="46" spans="1:5">
      <c r="A46" s="10" t="s">
        <v>41</v>
      </c>
      <c r="B46" s="62">
        <v>7667</v>
      </c>
      <c r="C46" s="62">
        <v>7395</v>
      </c>
      <c r="D46" s="23">
        <f t="shared" si="0"/>
        <v>2.1622886924738703E-2</v>
      </c>
      <c r="E46" s="17"/>
    </row>
    <row r="47" spans="1:5">
      <c r="A47" s="10" t="s">
        <v>42</v>
      </c>
      <c r="B47" s="62">
        <v>7812</v>
      </c>
      <c r="C47" s="62">
        <v>7727</v>
      </c>
      <c r="D47" s="23">
        <f t="shared" si="0"/>
        <v>2.2031823745410038E-2</v>
      </c>
      <c r="E47" s="17"/>
    </row>
    <row r="48" spans="1:5">
      <c r="A48" s="10" t="s">
        <v>43</v>
      </c>
      <c r="B48" s="62">
        <v>29155</v>
      </c>
      <c r="C48" s="62">
        <v>27313</v>
      </c>
      <c r="D48" s="23">
        <f t="shared" si="0"/>
        <v>8.2224503494294623E-2</v>
      </c>
      <c r="E48" s="17"/>
    </row>
    <row r="49" spans="1:5">
      <c r="A49" s="10" t="s">
        <v>44</v>
      </c>
      <c r="B49" s="62">
        <v>1432</v>
      </c>
      <c r="C49" s="62">
        <v>1447</v>
      </c>
      <c r="D49" s="23">
        <f t="shared" si="0"/>
        <v>4.0386036358713738E-3</v>
      </c>
      <c r="E49" s="17"/>
    </row>
    <row r="50" spans="1:5">
      <c r="A50" s="10" t="s">
        <v>45</v>
      </c>
      <c r="B50" s="62">
        <v>21777</v>
      </c>
      <c r="C50" s="62">
        <v>20960</v>
      </c>
      <c r="D50" s="23">
        <f t="shared" si="0"/>
        <v>6.1416669956962926E-2</v>
      </c>
      <c r="E50" s="17"/>
    </row>
    <row r="51" spans="1:5">
      <c r="A51" s="10" t="s">
        <v>46</v>
      </c>
      <c r="B51" s="62">
        <v>9461</v>
      </c>
      <c r="C51" s="62">
        <v>9597</v>
      </c>
      <c r="D51" s="23">
        <f t="shared" si="0"/>
        <v>2.668242248532058E-2</v>
      </c>
      <c r="E51" s="17"/>
    </row>
    <row r="52" spans="1:5">
      <c r="A52" s="10" t="s">
        <v>47</v>
      </c>
      <c r="B52" s="62">
        <v>1923</v>
      </c>
      <c r="C52" s="62">
        <v>1998</v>
      </c>
      <c r="D52" s="23">
        <f t="shared" si="0"/>
        <v>5.423348318282578E-3</v>
      </c>
      <c r="E52" s="17"/>
    </row>
    <row r="53" spans="1:5">
      <c r="A53" s="10" t="s">
        <v>48</v>
      </c>
      <c r="B53" s="62">
        <v>2711</v>
      </c>
      <c r="C53" s="62">
        <v>2882</v>
      </c>
      <c r="D53" s="23">
        <f t="shared" si="0"/>
        <v>7.6457084195860996E-3</v>
      </c>
      <c r="E53" s="17"/>
    </row>
    <row r="54" spans="1:5">
      <c r="A54" s="10" t="s">
        <v>49</v>
      </c>
      <c r="B54" s="62">
        <v>17434</v>
      </c>
      <c r="C54" s="62">
        <v>15346</v>
      </c>
      <c r="D54" s="23">
        <f t="shared" si="0"/>
        <v>4.9168307114372575E-2</v>
      </c>
      <c r="E54" s="17"/>
    </row>
    <row r="55" spans="1:5" ht="13.5" thickBot="1">
      <c r="A55" s="103" t="s">
        <v>2</v>
      </c>
      <c r="B55" s="54">
        <f>SUM(B9:B54)</f>
        <v>354578</v>
      </c>
      <c r="C55" s="54">
        <f>SUM(C9:C54)</f>
        <v>339093</v>
      </c>
      <c r="D55" s="71">
        <f>SUM(D9:D54)</f>
        <v>1.0000000000000002</v>
      </c>
      <c r="E55" s="17"/>
    </row>
    <row r="56" spans="1:5" ht="13.5" thickTop="1"/>
  </sheetData>
  <phoneticPr fontId="0" type="noConversion"/>
  <printOptions horizontalCentered="1" verticalCentered="1"/>
  <pageMargins left="0.75" right="0.75" top="0.68" bottom="0.8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6"/>
  <sheetViews>
    <sheetView workbookViewId="0"/>
  </sheetViews>
  <sheetFormatPr defaultRowHeight="12.75"/>
  <cols>
    <col min="1" max="1" width="15.7109375" customWidth="1"/>
    <col min="2" max="3" width="12.7109375" customWidth="1"/>
    <col min="4" max="4" width="15" customWidth="1"/>
  </cols>
  <sheetData>
    <row r="2" spans="1:4">
      <c r="A2" s="104" t="s">
        <v>195</v>
      </c>
      <c r="B2" s="105"/>
      <c r="C2" s="105"/>
      <c r="D2" s="106"/>
    </row>
    <row r="3" spans="1:4">
      <c r="A3" s="107" t="s">
        <v>51</v>
      </c>
      <c r="B3" s="108"/>
      <c r="C3" s="108"/>
      <c r="D3" s="109"/>
    </row>
    <row r="4" spans="1:4">
      <c r="A4" s="110" t="s">
        <v>52</v>
      </c>
      <c r="B4" s="111"/>
      <c r="C4" s="111"/>
      <c r="D4" s="112"/>
    </row>
    <row r="5" spans="1:4">
      <c r="A5" s="12"/>
      <c r="B5" s="33"/>
      <c r="C5" s="33" t="s">
        <v>156</v>
      </c>
      <c r="D5" s="33"/>
    </row>
    <row r="6" spans="1:4">
      <c r="A6" s="13"/>
      <c r="B6" s="33" t="s">
        <v>183</v>
      </c>
      <c r="C6" s="33" t="s">
        <v>167</v>
      </c>
      <c r="D6" s="33" t="s">
        <v>1</v>
      </c>
    </row>
    <row r="7" spans="1:4">
      <c r="A7" s="13"/>
      <c r="B7" s="33" t="s">
        <v>3</v>
      </c>
      <c r="C7" s="33" t="s">
        <v>3</v>
      </c>
      <c r="D7" s="33" t="s">
        <v>184</v>
      </c>
    </row>
    <row r="8" spans="1:4">
      <c r="A8" s="51" t="s">
        <v>0</v>
      </c>
      <c r="B8" s="14"/>
      <c r="C8" s="14"/>
      <c r="D8" s="14"/>
    </row>
    <row r="9" spans="1:4">
      <c r="A9" s="11" t="s">
        <v>5</v>
      </c>
      <c r="B9" s="90">
        <v>572</v>
      </c>
      <c r="C9" s="90">
        <v>542</v>
      </c>
      <c r="D9" s="23">
        <f>B9/97613</f>
        <v>5.8598752215381147E-3</v>
      </c>
    </row>
    <row r="10" spans="1:4">
      <c r="A10" s="11" t="s">
        <v>6</v>
      </c>
      <c r="B10" s="90">
        <v>3597</v>
      </c>
      <c r="C10" s="90">
        <v>3467</v>
      </c>
      <c r="D10" s="23">
        <f t="shared" ref="D10:D54" si="0">B10/97613</f>
        <v>3.684959995082622E-2</v>
      </c>
    </row>
    <row r="11" spans="1:4">
      <c r="A11" s="11" t="s">
        <v>7</v>
      </c>
      <c r="B11" s="90">
        <v>372</v>
      </c>
      <c r="C11" s="90">
        <v>340</v>
      </c>
      <c r="D11" s="23">
        <f t="shared" si="0"/>
        <v>3.8109678014198929E-3</v>
      </c>
    </row>
    <row r="12" spans="1:4">
      <c r="A12" s="11" t="s">
        <v>8</v>
      </c>
      <c r="B12" s="90">
        <v>3802</v>
      </c>
      <c r="C12" s="90">
        <v>3814</v>
      </c>
      <c r="D12" s="23">
        <f t="shared" si="0"/>
        <v>3.8949730056447397E-2</v>
      </c>
    </row>
    <row r="13" spans="1:4">
      <c r="A13" s="11" t="s">
        <v>9</v>
      </c>
      <c r="B13" s="90">
        <v>437</v>
      </c>
      <c r="C13" s="90">
        <v>434</v>
      </c>
      <c r="D13" s="23">
        <f t="shared" si="0"/>
        <v>4.4768627129583146E-3</v>
      </c>
    </row>
    <row r="14" spans="1:4">
      <c r="A14" s="11" t="s">
        <v>10</v>
      </c>
      <c r="B14" s="90">
        <v>754</v>
      </c>
      <c r="C14" s="90">
        <v>750</v>
      </c>
      <c r="D14" s="23">
        <f t="shared" si="0"/>
        <v>7.7243809738456971E-3</v>
      </c>
    </row>
    <row r="15" spans="1:4">
      <c r="A15" s="11" t="s">
        <v>11</v>
      </c>
      <c r="B15" s="90">
        <v>2605</v>
      </c>
      <c r="C15" s="90">
        <v>2468</v>
      </c>
      <c r="D15" s="23">
        <f t="shared" si="0"/>
        <v>2.6687019147039841E-2</v>
      </c>
    </row>
    <row r="16" spans="1:4">
      <c r="A16" s="11" t="s">
        <v>12</v>
      </c>
      <c r="B16" s="90">
        <v>3924</v>
      </c>
      <c r="C16" s="90">
        <v>3593</v>
      </c>
      <c r="D16" s="23">
        <f t="shared" si="0"/>
        <v>4.0199563582719512E-2</v>
      </c>
    </row>
    <row r="17" spans="1:4">
      <c r="A17" s="11" t="s">
        <v>13</v>
      </c>
      <c r="B17" s="90">
        <v>375</v>
      </c>
      <c r="C17" s="90">
        <v>357</v>
      </c>
      <c r="D17" s="23">
        <f t="shared" si="0"/>
        <v>3.8417014127216662E-3</v>
      </c>
    </row>
    <row r="18" spans="1:4">
      <c r="A18" s="11" t="s">
        <v>14</v>
      </c>
      <c r="B18" s="90">
        <v>5821</v>
      </c>
      <c r="C18" s="90">
        <v>5698</v>
      </c>
      <c r="D18" s="23">
        <f t="shared" si="0"/>
        <v>5.963345046254085E-2</v>
      </c>
    </row>
    <row r="19" spans="1:4">
      <c r="A19" s="11" t="s">
        <v>15</v>
      </c>
      <c r="B19" s="90">
        <v>1467</v>
      </c>
      <c r="C19" s="90">
        <v>1421</v>
      </c>
      <c r="D19" s="23">
        <f t="shared" si="0"/>
        <v>1.5028735926567158E-2</v>
      </c>
    </row>
    <row r="20" spans="1:4">
      <c r="A20" s="11" t="s">
        <v>16</v>
      </c>
      <c r="B20" s="90">
        <v>907</v>
      </c>
      <c r="C20" s="90">
        <v>877</v>
      </c>
      <c r="D20" s="23">
        <f t="shared" si="0"/>
        <v>9.2917951502361363E-3</v>
      </c>
    </row>
    <row r="21" spans="1:4">
      <c r="A21" s="11" t="s">
        <v>17</v>
      </c>
      <c r="B21" s="90">
        <v>1348</v>
      </c>
      <c r="C21" s="90">
        <v>1298</v>
      </c>
      <c r="D21" s="23">
        <f t="shared" si="0"/>
        <v>1.3809636011596816E-2</v>
      </c>
    </row>
    <row r="22" spans="1:4">
      <c r="A22" s="11" t="s">
        <v>18</v>
      </c>
      <c r="B22" s="90">
        <v>951</v>
      </c>
      <c r="C22" s="90">
        <v>954</v>
      </c>
      <c r="D22" s="23">
        <f t="shared" si="0"/>
        <v>9.7425547826621457E-3</v>
      </c>
    </row>
    <row r="23" spans="1:4">
      <c r="A23" s="11" t="s">
        <v>19</v>
      </c>
      <c r="B23" s="90">
        <v>1182</v>
      </c>
      <c r="C23" s="90">
        <v>1178</v>
      </c>
      <c r="D23" s="23">
        <f t="shared" si="0"/>
        <v>1.2109042852898691E-2</v>
      </c>
    </row>
    <row r="24" spans="1:4">
      <c r="A24" s="11" t="s">
        <v>20</v>
      </c>
      <c r="B24" s="90">
        <v>1927</v>
      </c>
      <c r="C24" s="90">
        <v>1941</v>
      </c>
      <c r="D24" s="23">
        <f t="shared" si="0"/>
        <v>1.9741222992839067E-2</v>
      </c>
    </row>
    <row r="25" spans="1:4">
      <c r="A25" s="11" t="s">
        <v>21</v>
      </c>
      <c r="B25" s="90">
        <v>1203</v>
      </c>
      <c r="C25" s="90">
        <v>1159</v>
      </c>
      <c r="D25" s="23">
        <f t="shared" si="0"/>
        <v>1.2324178132011105E-2</v>
      </c>
    </row>
    <row r="26" spans="1:4">
      <c r="A26" s="11" t="s">
        <v>22</v>
      </c>
      <c r="B26" s="90">
        <v>2346</v>
      </c>
      <c r="C26" s="90">
        <v>2245</v>
      </c>
      <c r="D26" s="23">
        <f t="shared" si="0"/>
        <v>2.4033684037986745E-2</v>
      </c>
    </row>
    <row r="27" spans="1:4">
      <c r="A27" s="11" t="s">
        <v>23</v>
      </c>
      <c r="B27" s="90">
        <v>606</v>
      </c>
      <c r="C27" s="90">
        <v>597</v>
      </c>
      <c r="D27" s="23">
        <f t="shared" si="0"/>
        <v>6.2081894829582127E-3</v>
      </c>
    </row>
    <row r="28" spans="1:4">
      <c r="A28" s="11" t="s">
        <v>50</v>
      </c>
      <c r="B28" s="90">
        <v>652</v>
      </c>
      <c r="C28" s="90">
        <v>673</v>
      </c>
      <c r="D28" s="23">
        <f t="shared" si="0"/>
        <v>6.679438189585404E-3</v>
      </c>
    </row>
    <row r="29" spans="1:4">
      <c r="A29" s="11" t="s">
        <v>24</v>
      </c>
      <c r="B29" s="90">
        <v>3913</v>
      </c>
      <c r="C29" s="90">
        <v>3738</v>
      </c>
      <c r="D29" s="23">
        <f t="shared" si="0"/>
        <v>4.0086873674613013E-2</v>
      </c>
    </row>
    <row r="30" spans="1:4">
      <c r="A30" s="11" t="s">
        <v>25</v>
      </c>
      <c r="B30" s="90">
        <v>1572</v>
      </c>
      <c r="C30" s="90">
        <v>1559</v>
      </c>
      <c r="D30" s="23">
        <f t="shared" si="0"/>
        <v>1.6104412322129225E-2</v>
      </c>
    </row>
    <row r="31" spans="1:4">
      <c r="A31" s="11" t="s">
        <v>26</v>
      </c>
      <c r="B31" s="90">
        <v>7809</v>
      </c>
      <c r="C31" s="90">
        <v>7572</v>
      </c>
      <c r="D31" s="23">
        <f t="shared" si="0"/>
        <v>7.9999590218515979E-2</v>
      </c>
    </row>
    <row r="32" spans="1:4">
      <c r="A32" s="11" t="s">
        <v>27</v>
      </c>
      <c r="B32" s="90">
        <v>1758</v>
      </c>
      <c r="C32" s="90">
        <v>1756</v>
      </c>
      <c r="D32" s="23">
        <f t="shared" si="0"/>
        <v>1.8009896222839172E-2</v>
      </c>
    </row>
    <row r="33" spans="1:4">
      <c r="A33" s="11" t="s">
        <v>28</v>
      </c>
      <c r="B33" s="90">
        <v>667</v>
      </c>
      <c r="C33" s="90">
        <v>706</v>
      </c>
      <c r="D33" s="23">
        <f t="shared" si="0"/>
        <v>6.8331062460942702E-3</v>
      </c>
    </row>
    <row r="34" spans="1:4">
      <c r="A34" s="11" t="s">
        <v>29</v>
      </c>
      <c r="B34" s="90">
        <v>5340</v>
      </c>
      <c r="C34" s="90">
        <v>5139</v>
      </c>
      <c r="D34" s="23">
        <f t="shared" si="0"/>
        <v>5.4705828117156526E-2</v>
      </c>
    </row>
    <row r="35" spans="1:4">
      <c r="A35" s="11" t="s">
        <v>30</v>
      </c>
      <c r="B35" s="90">
        <v>722</v>
      </c>
      <c r="C35" s="90">
        <v>686</v>
      </c>
      <c r="D35" s="23">
        <f t="shared" si="0"/>
        <v>7.396555786626781E-3</v>
      </c>
    </row>
    <row r="36" spans="1:4">
      <c r="A36" s="11" t="s">
        <v>31</v>
      </c>
      <c r="B36" s="90">
        <v>1319</v>
      </c>
      <c r="C36" s="90">
        <v>1304</v>
      </c>
      <c r="D36" s="23">
        <f t="shared" si="0"/>
        <v>1.3512544435679674E-2</v>
      </c>
    </row>
    <row r="37" spans="1:4">
      <c r="A37" s="11" t="s">
        <v>32</v>
      </c>
      <c r="B37" s="90">
        <v>1429</v>
      </c>
      <c r="C37" s="90">
        <v>1423</v>
      </c>
      <c r="D37" s="23">
        <f t="shared" si="0"/>
        <v>1.4639443516744696E-2</v>
      </c>
    </row>
    <row r="38" spans="1:4">
      <c r="A38" s="11" t="s">
        <v>33</v>
      </c>
      <c r="B38" s="90">
        <v>1526</v>
      </c>
      <c r="C38" s="90">
        <v>1543</v>
      </c>
      <c r="D38" s="23">
        <f t="shared" si="0"/>
        <v>1.5633163615502033E-2</v>
      </c>
    </row>
    <row r="39" spans="1:4">
      <c r="A39" s="11" t="s">
        <v>35</v>
      </c>
      <c r="B39" s="90">
        <v>582</v>
      </c>
      <c r="C39" s="90">
        <v>600</v>
      </c>
      <c r="D39" s="23">
        <f t="shared" si="0"/>
        <v>5.9623205925440261E-3</v>
      </c>
    </row>
    <row r="40" spans="1:4">
      <c r="A40" s="11" t="s">
        <v>36</v>
      </c>
      <c r="B40" s="90">
        <v>4970</v>
      </c>
      <c r="C40" s="90">
        <v>4919</v>
      </c>
      <c r="D40" s="23">
        <f t="shared" si="0"/>
        <v>5.0915349389937817E-2</v>
      </c>
    </row>
    <row r="41" spans="1:4">
      <c r="A41" s="11" t="s">
        <v>37</v>
      </c>
      <c r="B41" s="90">
        <v>1112</v>
      </c>
      <c r="C41" s="90">
        <v>1128</v>
      </c>
      <c r="D41" s="23">
        <f t="shared" si="0"/>
        <v>1.1391925255857313E-2</v>
      </c>
    </row>
    <row r="42" spans="1:4">
      <c r="A42" s="11" t="s">
        <v>38</v>
      </c>
      <c r="B42" s="90">
        <v>968</v>
      </c>
      <c r="C42" s="90">
        <v>1014</v>
      </c>
      <c r="D42" s="23">
        <f t="shared" si="0"/>
        <v>9.9167119133721938E-3</v>
      </c>
    </row>
    <row r="43" spans="1:4">
      <c r="A43" s="11" t="s">
        <v>34</v>
      </c>
      <c r="B43" s="90">
        <v>170</v>
      </c>
      <c r="C43" s="90">
        <v>164</v>
      </c>
      <c r="D43" s="23">
        <f t="shared" si="0"/>
        <v>1.7415713071004886E-3</v>
      </c>
    </row>
    <row r="44" spans="1:4">
      <c r="A44" s="11" t="s">
        <v>39</v>
      </c>
      <c r="B44" s="90">
        <v>971</v>
      </c>
      <c r="C44" s="90">
        <v>959</v>
      </c>
      <c r="D44" s="23">
        <f t="shared" si="0"/>
        <v>9.9474455246739684E-3</v>
      </c>
    </row>
    <row r="45" spans="1:4">
      <c r="A45" s="11" t="s">
        <v>40</v>
      </c>
      <c r="B45" s="90">
        <v>1479</v>
      </c>
      <c r="C45" s="90">
        <v>1429</v>
      </c>
      <c r="D45" s="23">
        <f t="shared" si="0"/>
        <v>1.5151670371774251E-2</v>
      </c>
    </row>
    <row r="46" spans="1:4">
      <c r="A46" s="11" t="s">
        <v>41</v>
      </c>
      <c r="B46" s="90">
        <v>2741</v>
      </c>
      <c r="C46" s="90">
        <v>2782</v>
      </c>
      <c r="D46" s="23">
        <f t="shared" si="0"/>
        <v>2.8080276192720233E-2</v>
      </c>
    </row>
    <row r="47" spans="1:4">
      <c r="A47" s="11" t="s">
        <v>42</v>
      </c>
      <c r="B47" s="90">
        <v>1864</v>
      </c>
      <c r="C47" s="90">
        <v>1789</v>
      </c>
      <c r="D47" s="23">
        <f t="shared" si="0"/>
        <v>1.9095817155501828E-2</v>
      </c>
    </row>
    <row r="48" spans="1:4">
      <c r="A48" s="11" t="s">
        <v>43</v>
      </c>
      <c r="B48" s="90">
        <v>6783</v>
      </c>
      <c r="C48" s="90">
        <v>6715</v>
      </c>
      <c r="D48" s="23">
        <f t="shared" si="0"/>
        <v>6.9488695153309493E-2</v>
      </c>
    </row>
    <row r="49" spans="1:4">
      <c r="A49" s="11" t="s">
        <v>44</v>
      </c>
      <c r="B49" s="90">
        <v>337</v>
      </c>
      <c r="C49" s="90">
        <v>330</v>
      </c>
      <c r="D49" s="23">
        <f t="shared" si="0"/>
        <v>3.4524090028992039E-3</v>
      </c>
    </row>
    <row r="50" spans="1:4">
      <c r="A50" s="11" t="s">
        <v>45</v>
      </c>
      <c r="B50" s="90">
        <v>5850</v>
      </c>
      <c r="C50" s="90">
        <v>5697</v>
      </c>
      <c r="D50" s="23">
        <f t="shared" si="0"/>
        <v>5.993054203845799E-2</v>
      </c>
    </row>
    <row r="51" spans="1:4">
      <c r="A51" s="11" t="s">
        <v>46</v>
      </c>
      <c r="B51" s="90">
        <v>3176</v>
      </c>
      <c r="C51" s="90">
        <v>3182</v>
      </c>
      <c r="D51" s="23">
        <f t="shared" si="0"/>
        <v>3.2536649831477367E-2</v>
      </c>
    </row>
    <row r="52" spans="1:4">
      <c r="A52" s="11" t="s">
        <v>47</v>
      </c>
      <c r="B52" s="90">
        <v>752</v>
      </c>
      <c r="C52" s="90">
        <v>764</v>
      </c>
      <c r="D52" s="23">
        <f t="shared" si="0"/>
        <v>7.7038918996445143E-3</v>
      </c>
    </row>
    <row r="53" spans="1:4">
      <c r="A53" s="11" t="s">
        <v>48</v>
      </c>
      <c r="B53" s="90">
        <v>1192</v>
      </c>
      <c r="C53" s="90">
        <v>1207</v>
      </c>
      <c r="D53" s="23">
        <f t="shared" si="0"/>
        <v>1.2211488223904603E-2</v>
      </c>
    </row>
    <row r="54" spans="1:4">
      <c r="A54" s="11" t="s">
        <v>49</v>
      </c>
      <c r="B54" s="90">
        <v>3763</v>
      </c>
      <c r="C54" s="90">
        <v>3465</v>
      </c>
      <c r="D54" s="23">
        <f t="shared" si="0"/>
        <v>3.8550193109524344E-2</v>
      </c>
    </row>
    <row r="55" spans="1:4" ht="13.5" thickBot="1">
      <c r="A55" s="103" t="s">
        <v>2</v>
      </c>
      <c r="B55" s="73">
        <f>SUM(B9:B54)</f>
        <v>97613</v>
      </c>
      <c r="C55" s="73">
        <f>SUM(C9:C54)</f>
        <v>95376</v>
      </c>
      <c r="D55" s="71">
        <f>SUM(D9:D54)</f>
        <v>1</v>
      </c>
    </row>
    <row r="56" spans="1:4" ht="13.5" thickTop="1"/>
  </sheetData>
  <phoneticPr fontId="0" type="noConversion"/>
  <printOptions horizontalCentered="1" verticalCentered="1"/>
  <pageMargins left="0.75" right="0.75" top="0.53" bottom="0.48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workbookViewId="0"/>
  </sheetViews>
  <sheetFormatPr defaultRowHeight="12.75"/>
  <cols>
    <col min="1" max="1" width="15.42578125" customWidth="1"/>
    <col min="2" max="3" width="15.7109375" customWidth="1"/>
    <col min="4" max="4" width="12.7109375" customWidth="1"/>
    <col min="5" max="5" width="14.5703125" customWidth="1"/>
  </cols>
  <sheetData>
    <row r="1" spans="1:5">
      <c r="A1" s="8"/>
      <c r="B1" s="8"/>
      <c r="C1" s="8"/>
      <c r="D1" s="8"/>
      <c r="E1" s="8"/>
    </row>
    <row r="2" spans="1:5">
      <c r="A2" s="113" t="s">
        <v>196</v>
      </c>
      <c r="B2" s="114"/>
      <c r="C2" s="114"/>
      <c r="D2" s="114"/>
      <c r="E2" s="115"/>
    </row>
    <row r="3" spans="1:5">
      <c r="A3" s="116" t="s">
        <v>142</v>
      </c>
      <c r="B3" s="117"/>
      <c r="C3" s="117"/>
      <c r="D3" s="117"/>
      <c r="E3" s="118"/>
    </row>
    <row r="4" spans="1:5">
      <c r="A4" s="119">
        <v>2006</v>
      </c>
      <c r="B4" s="120"/>
      <c r="C4" s="120"/>
      <c r="D4" s="120"/>
      <c r="E4" s="121"/>
    </row>
    <row r="5" spans="1:5">
      <c r="A5" s="13"/>
      <c r="B5" s="52">
        <v>2006</v>
      </c>
      <c r="C5" s="52" t="s">
        <v>166</v>
      </c>
      <c r="D5" s="52"/>
      <c r="E5" s="52">
        <v>2006</v>
      </c>
    </row>
    <row r="6" spans="1:5">
      <c r="A6" s="13"/>
      <c r="B6" s="33" t="s">
        <v>73</v>
      </c>
      <c r="C6" s="33" t="s">
        <v>73</v>
      </c>
      <c r="D6" s="33" t="s">
        <v>133</v>
      </c>
      <c r="E6" s="33" t="s">
        <v>81</v>
      </c>
    </row>
    <row r="7" spans="1:5">
      <c r="A7" s="13"/>
      <c r="B7" s="33" t="s">
        <v>74</v>
      </c>
      <c r="C7" s="33" t="s">
        <v>74</v>
      </c>
      <c r="D7" s="33" t="s">
        <v>82</v>
      </c>
      <c r="E7" s="33" t="s">
        <v>83</v>
      </c>
    </row>
    <row r="8" spans="1:5">
      <c r="A8" s="51" t="s">
        <v>0</v>
      </c>
      <c r="B8" s="51"/>
      <c r="C8" s="51"/>
      <c r="D8" s="51"/>
      <c r="E8" s="51" t="s">
        <v>84</v>
      </c>
    </row>
    <row r="9" spans="1:5">
      <c r="A9" s="11" t="s">
        <v>5</v>
      </c>
      <c r="B9" s="63">
        <v>23172</v>
      </c>
      <c r="C9" s="63">
        <v>22111</v>
      </c>
      <c r="D9" s="15">
        <f>29767/B9</f>
        <v>1.2846107370964959</v>
      </c>
      <c r="E9" s="23">
        <f>D9/$D$55</f>
        <v>2.4347690081144738E-2</v>
      </c>
    </row>
    <row r="10" spans="1:5">
      <c r="A10" s="11" t="s">
        <v>6</v>
      </c>
      <c r="B10" s="63">
        <v>29912</v>
      </c>
      <c r="C10" s="63">
        <v>28418</v>
      </c>
      <c r="D10" s="15">
        <f t="shared" ref="D10:D54" si="0">29767/B10</f>
        <v>0.99515244717838991</v>
      </c>
      <c r="E10" s="23">
        <f t="shared" ref="E10:E55" si="1">D10/$D$55</f>
        <v>1.8861482834992171E-2</v>
      </c>
    </row>
    <row r="11" spans="1:5">
      <c r="A11" s="11" t="s">
        <v>7</v>
      </c>
      <c r="B11" s="63">
        <v>22509</v>
      </c>
      <c r="C11" s="63">
        <v>18871</v>
      </c>
      <c r="D11" s="15">
        <f t="shared" si="0"/>
        <v>1.3224487982584743</v>
      </c>
      <c r="E11" s="23">
        <f t="shared" si="1"/>
        <v>2.5064848485507388E-2</v>
      </c>
    </row>
    <row r="12" spans="1:5">
      <c r="A12" s="11" t="s">
        <v>8</v>
      </c>
      <c r="B12" s="63">
        <v>27955</v>
      </c>
      <c r="C12" s="63">
        <v>26968</v>
      </c>
      <c r="D12" s="15">
        <f t="shared" si="0"/>
        <v>1.0648184582364515</v>
      </c>
      <c r="E12" s="23">
        <f t="shared" si="1"/>
        <v>2.0181887839752669E-2</v>
      </c>
    </row>
    <row r="13" spans="1:5">
      <c r="A13" s="11" t="s">
        <v>9</v>
      </c>
      <c r="B13" s="63">
        <v>21991</v>
      </c>
      <c r="C13" s="63">
        <v>20989</v>
      </c>
      <c r="D13" s="15">
        <f t="shared" si="0"/>
        <v>1.3535991996725933</v>
      </c>
      <c r="E13" s="23">
        <f t="shared" si="1"/>
        <v>2.5655253265439763E-2</v>
      </c>
    </row>
    <row r="14" spans="1:5">
      <c r="A14" s="11" t="s">
        <v>10</v>
      </c>
      <c r="B14" s="63">
        <v>21900</v>
      </c>
      <c r="C14" s="63">
        <v>20409</v>
      </c>
      <c r="D14" s="15">
        <f t="shared" si="0"/>
        <v>1.3592237442922375</v>
      </c>
      <c r="E14" s="23">
        <f t="shared" si="1"/>
        <v>2.5761857285857802E-2</v>
      </c>
    </row>
    <row r="15" spans="1:5">
      <c r="A15" s="11" t="s">
        <v>11</v>
      </c>
      <c r="B15" s="63">
        <v>41724</v>
      </c>
      <c r="C15" s="63">
        <v>39308</v>
      </c>
      <c r="D15" s="15">
        <f t="shared" si="0"/>
        <v>0.71342632537628226</v>
      </c>
      <c r="E15" s="23">
        <f t="shared" si="1"/>
        <v>1.3521826156655302E-2</v>
      </c>
    </row>
    <row r="16" spans="1:5">
      <c r="A16" s="11" t="s">
        <v>12</v>
      </c>
      <c r="B16" s="63">
        <v>27069</v>
      </c>
      <c r="C16" s="63">
        <v>27040</v>
      </c>
      <c r="D16" s="15">
        <f t="shared" si="0"/>
        <v>1.0996712106099229</v>
      </c>
      <c r="E16" s="23">
        <f t="shared" si="1"/>
        <v>2.0842464611189399E-2</v>
      </c>
    </row>
    <row r="17" spans="1:5">
      <c r="A17" s="11" t="s">
        <v>13</v>
      </c>
      <c r="B17" s="63">
        <v>30810</v>
      </c>
      <c r="C17" s="63">
        <v>28429</v>
      </c>
      <c r="D17" s="15">
        <f t="shared" si="0"/>
        <v>0.96614735475494973</v>
      </c>
      <c r="E17" s="23">
        <f t="shared" si="1"/>
        <v>1.8311738869207589E-2</v>
      </c>
    </row>
    <row r="18" spans="1:5">
      <c r="A18" s="11" t="s">
        <v>14</v>
      </c>
      <c r="B18" s="63">
        <v>36326</v>
      </c>
      <c r="C18" s="63">
        <v>34158</v>
      </c>
      <c r="D18" s="15">
        <f t="shared" si="0"/>
        <v>0.81944062104277926</v>
      </c>
      <c r="E18" s="23">
        <f t="shared" si="1"/>
        <v>1.5531153294067219E-2</v>
      </c>
    </row>
    <row r="19" spans="1:5">
      <c r="A19" s="11" t="s">
        <v>15</v>
      </c>
      <c r="B19" s="63">
        <v>23682</v>
      </c>
      <c r="C19" s="63">
        <v>22651</v>
      </c>
      <c r="D19" s="15">
        <f t="shared" si="0"/>
        <v>1.2569462038679167</v>
      </c>
      <c r="E19" s="23">
        <f t="shared" si="1"/>
        <v>2.3823354216716743E-2</v>
      </c>
    </row>
    <row r="20" spans="1:5">
      <c r="A20" s="11" t="s">
        <v>16</v>
      </c>
      <c r="B20" s="63">
        <v>26310</v>
      </c>
      <c r="C20" s="63">
        <v>24814</v>
      </c>
      <c r="D20" s="15">
        <f t="shared" si="0"/>
        <v>1.1313949068795135</v>
      </c>
      <c r="E20" s="23">
        <f t="shared" si="1"/>
        <v>2.1443735255046972E-2</v>
      </c>
    </row>
    <row r="21" spans="1:5">
      <c r="A21" s="11" t="s">
        <v>17</v>
      </c>
      <c r="B21" s="63">
        <v>23208</v>
      </c>
      <c r="C21" s="63">
        <v>22286</v>
      </c>
      <c r="D21" s="15">
        <f t="shared" si="0"/>
        <v>1.2826180627369872</v>
      </c>
      <c r="E21" s="23">
        <f t="shared" si="1"/>
        <v>2.4309922206148131E-2</v>
      </c>
    </row>
    <row r="22" spans="1:5">
      <c r="A22" s="11" t="s">
        <v>18</v>
      </c>
      <c r="B22" s="63">
        <v>22350</v>
      </c>
      <c r="C22" s="63">
        <v>21266</v>
      </c>
      <c r="D22" s="15">
        <f t="shared" si="0"/>
        <v>1.3318568232662193</v>
      </c>
      <c r="E22" s="23">
        <f t="shared" si="1"/>
        <v>2.5243162172719727E-2</v>
      </c>
    </row>
    <row r="23" spans="1:5">
      <c r="A23" s="11" t="s">
        <v>19</v>
      </c>
      <c r="B23" s="63">
        <v>24550</v>
      </c>
      <c r="C23" s="63">
        <v>22764</v>
      </c>
      <c r="D23" s="15">
        <f t="shared" si="0"/>
        <v>1.2125050916496944</v>
      </c>
      <c r="E23" s="23">
        <f t="shared" si="1"/>
        <v>2.2981045806936287E-2</v>
      </c>
    </row>
    <row r="24" spans="1:5">
      <c r="A24" s="11" t="s">
        <v>20</v>
      </c>
      <c r="B24" s="63">
        <v>27261</v>
      </c>
      <c r="C24" s="63">
        <v>25745</v>
      </c>
      <c r="D24" s="15">
        <f t="shared" si="0"/>
        <v>1.0919261949304868</v>
      </c>
      <c r="E24" s="23">
        <f t="shared" si="1"/>
        <v>2.069567053887553E-2</v>
      </c>
    </row>
    <row r="25" spans="1:5">
      <c r="A25" s="11" t="s">
        <v>21</v>
      </c>
      <c r="B25" s="63">
        <v>21916</v>
      </c>
      <c r="C25" s="63">
        <v>20850</v>
      </c>
      <c r="D25" s="15">
        <f t="shared" si="0"/>
        <v>1.3582314290929001</v>
      </c>
      <c r="E25" s="23">
        <f t="shared" si="1"/>
        <v>2.5743049578403256E-2</v>
      </c>
    </row>
    <row r="26" spans="1:5">
      <c r="A26" s="11" t="s">
        <v>22</v>
      </c>
      <c r="B26" s="63">
        <v>27408</v>
      </c>
      <c r="C26" s="63">
        <v>26207</v>
      </c>
      <c r="D26" s="15">
        <f t="shared" si="0"/>
        <v>1.0860697606538237</v>
      </c>
      <c r="E26" s="23">
        <f t="shared" si="1"/>
        <v>2.0584671430249776E-2</v>
      </c>
    </row>
    <row r="27" spans="1:5">
      <c r="A27" s="11" t="s">
        <v>23</v>
      </c>
      <c r="B27" s="63">
        <v>24620</v>
      </c>
      <c r="C27" s="63">
        <v>23157</v>
      </c>
      <c r="D27" s="15">
        <f t="shared" si="0"/>
        <v>1.2090576766856214</v>
      </c>
      <c r="E27" s="23">
        <f t="shared" si="1"/>
        <v>2.2915705709191138E-2</v>
      </c>
    </row>
    <row r="28" spans="1:5">
      <c r="A28" s="11" t="s">
        <v>50</v>
      </c>
      <c r="B28" s="63">
        <v>25427</v>
      </c>
      <c r="C28" s="63">
        <v>23926</v>
      </c>
      <c r="D28" s="15">
        <f t="shared" si="0"/>
        <v>1.1706847052345932</v>
      </c>
      <c r="E28" s="23">
        <f t="shared" si="1"/>
        <v>2.2188408957418724E-2</v>
      </c>
    </row>
    <row r="29" spans="1:5">
      <c r="A29" s="11" t="s">
        <v>24</v>
      </c>
      <c r="B29" s="63">
        <v>30334</v>
      </c>
      <c r="C29" s="63">
        <v>28486</v>
      </c>
      <c r="D29" s="15">
        <f t="shared" si="0"/>
        <v>0.98130810311861283</v>
      </c>
      <c r="E29" s="23">
        <f t="shared" si="1"/>
        <v>1.859908599460295E-2</v>
      </c>
    </row>
    <row r="30" spans="1:5">
      <c r="A30" s="11" t="s">
        <v>25</v>
      </c>
      <c r="B30" s="63">
        <v>32524</v>
      </c>
      <c r="C30" s="63">
        <v>30399</v>
      </c>
      <c r="D30" s="15">
        <f t="shared" si="0"/>
        <v>0.91523182880334519</v>
      </c>
      <c r="E30" s="23">
        <f t="shared" si="1"/>
        <v>1.7346718563531111E-2</v>
      </c>
    </row>
    <row r="31" spans="1:5">
      <c r="A31" s="11" t="s">
        <v>26</v>
      </c>
      <c r="B31" s="63">
        <v>33460</v>
      </c>
      <c r="C31" s="63">
        <v>31759</v>
      </c>
      <c r="D31" s="15">
        <f t="shared" si="0"/>
        <v>0.88962940824865511</v>
      </c>
      <c r="E31" s="23">
        <f t="shared" si="1"/>
        <v>1.6861466663487323E-2</v>
      </c>
    </row>
    <row r="32" spans="1:5">
      <c r="A32" s="11" t="s">
        <v>27</v>
      </c>
      <c r="B32" s="63">
        <v>26529</v>
      </c>
      <c r="C32" s="63">
        <v>25471</v>
      </c>
      <c r="D32" s="15">
        <f t="shared" si="0"/>
        <v>1.1220551095028082</v>
      </c>
      <c r="E32" s="23">
        <f t="shared" si="1"/>
        <v>2.126671471070473E-2</v>
      </c>
    </row>
    <row r="33" spans="1:5">
      <c r="A33" s="11" t="s">
        <v>28</v>
      </c>
      <c r="B33" s="63">
        <v>22668</v>
      </c>
      <c r="C33" s="63">
        <v>21566</v>
      </c>
      <c r="D33" s="15">
        <f t="shared" si="0"/>
        <v>1.3131727545438503</v>
      </c>
      <c r="E33" s="23">
        <f t="shared" si="1"/>
        <v>2.4889036287289827E-2</v>
      </c>
    </row>
    <row r="34" spans="1:5">
      <c r="A34" s="11" t="s">
        <v>29</v>
      </c>
      <c r="B34" s="63">
        <v>27809</v>
      </c>
      <c r="C34" s="63">
        <v>26789</v>
      </c>
      <c r="D34" s="15">
        <f t="shared" si="0"/>
        <v>1.0704088604408644</v>
      </c>
      <c r="E34" s="23">
        <f t="shared" si="1"/>
        <v>2.0287844746675027E-2</v>
      </c>
    </row>
    <row r="35" spans="1:5">
      <c r="A35" s="11" t="s">
        <v>30</v>
      </c>
      <c r="B35" s="63">
        <v>26247</v>
      </c>
      <c r="C35" s="63">
        <v>23696</v>
      </c>
      <c r="D35" s="15">
        <f t="shared" si="0"/>
        <v>1.1341105650169543</v>
      </c>
      <c r="E35" s="23">
        <f t="shared" si="1"/>
        <v>2.1495206102041597E-2</v>
      </c>
    </row>
    <row r="36" spans="1:5">
      <c r="A36" s="11" t="s">
        <v>31</v>
      </c>
      <c r="B36" s="63">
        <v>30067</v>
      </c>
      <c r="C36" s="63">
        <v>28595</v>
      </c>
      <c r="D36" s="15">
        <f t="shared" si="0"/>
        <v>0.99002228356670108</v>
      </c>
      <c r="E36" s="23">
        <f t="shared" si="1"/>
        <v>1.8764248995918643E-2</v>
      </c>
    </row>
    <row r="37" spans="1:5">
      <c r="A37" s="11" t="s">
        <v>32</v>
      </c>
      <c r="B37" s="63">
        <v>21497</v>
      </c>
      <c r="C37" s="63">
        <v>23560</v>
      </c>
      <c r="D37" s="15">
        <f t="shared" si="0"/>
        <v>1.3847048425361679</v>
      </c>
      <c r="E37" s="23">
        <f t="shared" si="1"/>
        <v>2.6244809720439403E-2</v>
      </c>
    </row>
    <row r="38" spans="1:5">
      <c r="A38" s="11" t="s">
        <v>33</v>
      </c>
      <c r="B38" s="63">
        <v>25155</v>
      </c>
      <c r="C38" s="63">
        <v>24043</v>
      </c>
      <c r="D38" s="15">
        <f t="shared" si="0"/>
        <v>1.1833432717153647</v>
      </c>
      <c r="E38" s="23">
        <f t="shared" si="1"/>
        <v>2.2428331328176735E-2</v>
      </c>
    </row>
    <row r="39" spans="1:5">
      <c r="A39" s="11" t="s">
        <v>35</v>
      </c>
      <c r="B39" s="63">
        <v>21601</v>
      </c>
      <c r="C39" s="63">
        <v>20307</v>
      </c>
      <c r="D39" s="15">
        <f t="shared" si="0"/>
        <v>1.378038053793806</v>
      </c>
      <c r="E39" s="23">
        <f t="shared" si="1"/>
        <v>2.61184516716951E-2</v>
      </c>
    </row>
    <row r="40" spans="1:5">
      <c r="A40" s="11" t="s">
        <v>36</v>
      </c>
      <c r="B40" s="63">
        <v>33645</v>
      </c>
      <c r="C40" s="63">
        <v>31575</v>
      </c>
      <c r="D40" s="15">
        <f t="shared" si="0"/>
        <v>0.88473770248179517</v>
      </c>
      <c r="E40" s="23">
        <f t="shared" si="1"/>
        <v>1.6768752401851265E-2</v>
      </c>
    </row>
    <row r="41" spans="1:5">
      <c r="A41" s="11" t="s">
        <v>37</v>
      </c>
      <c r="B41" s="63">
        <v>21608</v>
      </c>
      <c r="C41" s="63">
        <v>20485</v>
      </c>
      <c r="D41" s="15">
        <f t="shared" si="0"/>
        <v>1.3775916327286191</v>
      </c>
      <c r="E41" s="23">
        <f t="shared" si="1"/>
        <v>2.6109990492423449E-2</v>
      </c>
    </row>
    <row r="42" spans="1:5">
      <c r="A42" s="11" t="s">
        <v>38</v>
      </c>
      <c r="B42" s="63">
        <v>20661</v>
      </c>
      <c r="C42" s="63">
        <v>20643</v>
      </c>
      <c r="D42" s="15">
        <f t="shared" si="0"/>
        <v>1.4407337495764967</v>
      </c>
      <c r="E42" s="23">
        <f t="shared" si="1"/>
        <v>2.730674577998576E-2</v>
      </c>
    </row>
    <row r="43" spans="1:5">
      <c r="A43" s="11" t="s">
        <v>34</v>
      </c>
      <c r="B43" s="63">
        <v>21610</v>
      </c>
      <c r="C43" s="63">
        <v>20299</v>
      </c>
      <c r="D43" s="15">
        <f t="shared" si="0"/>
        <v>1.3774641369736234</v>
      </c>
      <c r="E43" s="23">
        <f t="shared" si="1"/>
        <v>2.6107574019448673E-2</v>
      </c>
    </row>
    <row r="44" spans="1:5">
      <c r="A44" s="11" t="s">
        <v>39</v>
      </c>
      <c r="B44" s="63">
        <v>25160</v>
      </c>
      <c r="C44" s="63">
        <v>23901</v>
      </c>
      <c r="D44" s="15">
        <f t="shared" si="0"/>
        <v>1.1831081081081081</v>
      </c>
      <c r="E44" s="23">
        <f t="shared" si="1"/>
        <v>2.2423874187610725E-2</v>
      </c>
    </row>
    <row r="45" spans="1:5">
      <c r="A45" s="11" t="s">
        <v>40</v>
      </c>
      <c r="B45" s="63">
        <v>29715</v>
      </c>
      <c r="C45" s="63">
        <v>28561</v>
      </c>
      <c r="D45" s="15">
        <f t="shared" si="0"/>
        <v>1.0017499579337035</v>
      </c>
      <c r="E45" s="23">
        <f t="shared" si="1"/>
        <v>1.8986527833090554E-2</v>
      </c>
    </row>
    <row r="46" spans="1:5">
      <c r="A46" s="11" t="s">
        <v>41</v>
      </c>
      <c r="B46" s="63">
        <v>25528</v>
      </c>
      <c r="C46" s="63">
        <v>24002</v>
      </c>
      <c r="D46" s="15">
        <f t="shared" si="0"/>
        <v>1.1660529614540895</v>
      </c>
      <c r="E46" s="23">
        <f t="shared" si="1"/>
        <v>2.2100621848961367E-2</v>
      </c>
    </row>
    <row r="47" spans="1:5">
      <c r="A47" s="11" t="s">
        <v>42</v>
      </c>
      <c r="B47" s="63">
        <v>25591</v>
      </c>
      <c r="C47" s="63">
        <v>24572</v>
      </c>
      <c r="D47" s="15">
        <f t="shared" si="0"/>
        <v>1.1631823688015317</v>
      </c>
      <c r="E47" s="23">
        <f t="shared" si="1"/>
        <v>2.2046214472286576E-2</v>
      </c>
    </row>
    <row r="48" spans="1:5">
      <c r="A48" s="11" t="s">
        <v>43</v>
      </c>
      <c r="B48" s="63">
        <v>33157</v>
      </c>
      <c r="C48" s="63">
        <v>31518</v>
      </c>
      <c r="D48" s="15">
        <f t="shared" si="0"/>
        <v>0.89775914588171424</v>
      </c>
      <c r="E48" s="23">
        <f t="shared" si="1"/>
        <v>1.7015552509584274E-2</v>
      </c>
    </row>
    <row r="49" spans="1:5">
      <c r="A49" s="11" t="s">
        <v>44</v>
      </c>
      <c r="B49" s="63">
        <v>27603</v>
      </c>
      <c r="C49" s="63">
        <v>25667</v>
      </c>
      <c r="D49" s="15">
        <f t="shared" si="0"/>
        <v>1.078397275658443</v>
      </c>
      <c r="E49" s="23">
        <f t="shared" si="1"/>
        <v>2.0439252058119983E-2</v>
      </c>
    </row>
    <row r="50" spans="1:5">
      <c r="A50" s="11" t="s">
        <v>45</v>
      </c>
      <c r="B50" s="63">
        <v>28261</v>
      </c>
      <c r="C50" s="63">
        <v>26656</v>
      </c>
      <c r="D50" s="15">
        <f t="shared" si="0"/>
        <v>1.0532889848200702</v>
      </c>
      <c r="E50" s="23">
        <f t="shared" si="1"/>
        <v>1.9963365576599761E-2</v>
      </c>
    </row>
    <row r="51" spans="1:5">
      <c r="A51" s="11" t="s">
        <v>46</v>
      </c>
      <c r="B51" s="63">
        <v>26242</v>
      </c>
      <c r="C51" s="63">
        <v>25042</v>
      </c>
      <c r="D51" s="15">
        <f t="shared" si="0"/>
        <v>1.1343266519320174</v>
      </c>
      <c r="E51" s="23">
        <f t="shared" si="1"/>
        <v>2.1499301675188091E-2</v>
      </c>
    </row>
    <row r="52" spans="1:5">
      <c r="A52" s="11" t="s">
        <v>47</v>
      </c>
      <c r="B52" s="63">
        <v>25320</v>
      </c>
      <c r="C52" s="63">
        <v>24396</v>
      </c>
      <c r="D52" s="15">
        <f t="shared" si="0"/>
        <v>1.1756319115323854</v>
      </c>
      <c r="E52" s="23">
        <f t="shared" si="1"/>
        <v>2.2282175140611604E-2</v>
      </c>
    </row>
    <row r="53" spans="1:5">
      <c r="A53" s="11" t="s">
        <v>48</v>
      </c>
      <c r="B53" s="63">
        <v>21038</v>
      </c>
      <c r="C53" s="63">
        <v>20005</v>
      </c>
      <c r="D53" s="15">
        <f t="shared" si="0"/>
        <v>1.4149158665272363</v>
      </c>
      <c r="E53" s="23">
        <f t="shared" si="1"/>
        <v>2.6817410141662029E-2</v>
      </c>
    </row>
    <row r="54" spans="1:5">
      <c r="A54" s="11" t="s">
        <v>49</v>
      </c>
      <c r="B54" s="63">
        <v>31657</v>
      </c>
      <c r="C54" s="63">
        <v>29904</v>
      </c>
      <c r="D54" s="15">
        <f t="shared" si="0"/>
        <v>0.94029756451969548</v>
      </c>
      <c r="E54" s="23">
        <f t="shared" si="1"/>
        <v>1.7821798482493156E-2</v>
      </c>
    </row>
    <row r="55" spans="1:5" ht="13.5" thickBot="1">
      <c r="A55" s="131" t="s">
        <v>175</v>
      </c>
      <c r="B55" s="69">
        <v>29767</v>
      </c>
      <c r="C55" s="69">
        <v>28285</v>
      </c>
      <c r="D55" s="70">
        <f>SUM(D9:D54)</f>
        <v>52.76109285173299</v>
      </c>
      <c r="E55" s="71">
        <f t="shared" si="1"/>
        <v>1</v>
      </c>
    </row>
    <row r="56" spans="1:5" ht="13.5" thickTop="1"/>
  </sheetData>
  <phoneticPr fontId="0" type="noConversion"/>
  <printOptions horizontalCentered="1" verticalCentered="1"/>
  <pageMargins left="0.75" right="0.75" top="0.69" bottom="0.64" header="0.47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workbookViewId="0"/>
  </sheetViews>
  <sheetFormatPr defaultRowHeight="12.75"/>
  <cols>
    <col min="1" max="1" width="14.5703125" customWidth="1"/>
    <col min="2" max="2" width="13.140625" customWidth="1"/>
    <col min="3" max="3" width="14.42578125" customWidth="1"/>
    <col min="4" max="4" width="15.140625" customWidth="1"/>
  </cols>
  <sheetData>
    <row r="2" spans="1:4">
      <c r="A2" s="124"/>
      <c r="B2" s="125"/>
      <c r="C2" s="125"/>
      <c r="D2" s="126"/>
    </row>
    <row r="3" spans="1:4">
      <c r="A3" s="122" t="s">
        <v>197</v>
      </c>
      <c r="B3" s="127"/>
      <c r="C3" s="127"/>
      <c r="D3" s="128"/>
    </row>
    <row r="4" spans="1:4">
      <c r="A4" s="123" t="s">
        <v>185</v>
      </c>
      <c r="B4" s="129"/>
      <c r="C4" s="129"/>
      <c r="D4" s="130"/>
    </row>
    <row r="5" spans="1:4">
      <c r="A5" s="13"/>
      <c r="B5" s="33"/>
      <c r="C5" s="33" t="s">
        <v>156</v>
      </c>
      <c r="D5" s="52"/>
    </row>
    <row r="6" spans="1:4">
      <c r="A6" s="13"/>
      <c r="B6" s="33" t="s">
        <v>183</v>
      </c>
      <c r="C6" s="33" t="s">
        <v>167</v>
      </c>
      <c r="D6" s="33" t="s">
        <v>76</v>
      </c>
    </row>
    <row r="7" spans="1:4">
      <c r="A7" s="13"/>
      <c r="B7" s="33" t="s">
        <v>3</v>
      </c>
      <c r="C7" s="33" t="s">
        <v>3</v>
      </c>
      <c r="D7" s="33" t="s">
        <v>184</v>
      </c>
    </row>
    <row r="8" spans="1:4">
      <c r="A8" s="51" t="s">
        <v>0</v>
      </c>
      <c r="B8" s="14"/>
      <c r="C8" s="14"/>
      <c r="D8" s="14"/>
    </row>
    <row r="9" spans="1:4">
      <c r="A9" s="10" t="s">
        <v>5</v>
      </c>
      <c r="B9" s="89">
        <v>48</v>
      </c>
      <c r="C9" s="64">
        <v>53</v>
      </c>
      <c r="D9" s="23">
        <f t="shared" ref="D9:D54" si="0">B9/$B$55</f>
        <v>5.3274139844617088E-3</v>
      </c>
    </row>
    <row r="10" spans="1:4">
      <c r="A10" s="10" t="s">
        <v>6</v>
      </c>
      <c r="B10" s="89">
        <v>374</v>
      </c>
      <c r="C10" s="64">
        <v>355</v>
      </c>
      <c r="D10" s="23">
        <f t="shared" si="0"/>
        <v>4.1509433962264149E-2</v>
      </c>
    </row>
    <row r="11" spans="1:4">
      <c r="A11" s="10" t="s">
        <v>7</v>
      </c>
      <c r="B11" s="89">
        <v>35</v>
      </c>
      <c r="C11" s="64">
        <v>34</v>
      </c>
      <c r="D11" s="23">
        <f t="shared" si="0"/>
        <v>3.8845726970033298E-3</v>
      </c>
    </row>
    <row r="12" spans="1:4">
      <c r="A12" s="10" t="s">
        <v>8</v>
      </c>
      <c r="B12" s="89">
        <v>485</v>
      </c>
      <c r="C12" s="64">
        <v>441</v>
      </c>
      <c r="D12" s="23">
        <f t="shared" si="0"/>
        <v>5.3829078801331851E-2</v>
      </c>
    </row>
    <row r="13" spans="1:4">
      <c r="A13" s="10" t="s">
        <v>9</v>
      </c>
      <c r="B13" s="89">
        <v>23</v>
      </c>
      <c r="C13" s="64">
        <v>29</v>
      </c>
      <c r="D13" s="23">
        <f t="shared" si="0"/>
        <v>2.5527192008879024E-3</v>
      </c>
    </row>
    <row r="14" spans="1:4">
      <c r="A14" s="10" t="s">
        <v>10</v>
      </c>
      <c r="B14" s="89">
        <v>82</v>
      </c>
      <c r="C14" s="64">
        <v>103</v>
      </c>
      <c r="D14" s="23">
        <f t="shared" si="0"/>
        <v>9.1009988901220862E-3</v>
      </c>
    </row>
    <row r="15" spans="1:4">
      <c r="A15" s="10" t="s">
        <v>11</v>
      </c>
      <c r="B15" s="89">
        <v>219</v>
      </c>
      <c r="C15" s="64">
        <v>227</v>
      </c>
      <c r="D15" s="23">
        <f t="shared" si="0"/>
        <v>2.4306326304106549E-2</v>
      </c>
    </row>
    <row r="16" spans="1:4">
      <c r="A16" s="10" t="s">
        <v>12</v>
      </c>
      <c r="B16" s="89">
        <v>409</v>
      </c>
      <c r="C16" s="64">
        <v>354</v>
      </c>
      <c r="D16" s="23">
        <f t="shared" si="0"/>
        <v>4.5394006659267482E-2</v>
      </c>
    </row>
    <row r="17" spans="1:4">
      <c r="A17" s="10" t="s">
        <v>13</v>
      </c>
      <c r="B17" s="89">
        <v>36</v>
      </c>
      <c r="C17" s="64">
        <v>25</v>
      </c>
      <c r="D17" s="23">
        <f t="shared" si="0"/>
        <v>3.9955604883462822E-3</v>
      </c>
    </row>
    <row r="18" spans="1:4">
      <c r="A18" s="10" t="s">
        <v>14</v>
      </c>
      <c r="B18" s="89">
        <v>492</v>
      </c>
      <c r="C18" s="64">
        <v>500</v>
      </c>
      <c r="D18" s="23">
        <f t="shared" si="0"/>
        <v>5.4605993340732517E-2</v>
      </c>
    </row>
    <row r="19" spans="1:4">
      <c r="A19" s="10" t="s">
        <v>15</v>
      </c>
      <c r="B19" s="89">
        <v>61</v>
      </c>
      <c r="C19" s="64">
        <v>65</v>
      </c>
      <c r="D19" s="23">
        <f t="shared" si="0"/>
        <v>6.7702552719200891E-3</v>
      </c>
    </row>
    <row r="20" spans="1:4">
      <c r="A20" s="10" t="s">
        <v>16</v>
      </c>
      <c r="B20" s="89">
        <v>126</v>
      </c>
      <c r="C20" s="64">
        <v>130</v>
      </c>
      <c r="D20" s="23">
        <f t="shared" si="0"/>
        <v>1.3984461709211986E-2</v>
      </c>
    </row>
    <row r="21" spans="1:4">
      <c r="A21" s="10" t="s">
        <v>17</v>
      </c>
      <c r="B21" s="89">
        <v>81</v>
      </c>
      <c r="C21" s="64">
        <v>81</v>
      </c>
      <c r="D21" s="23">
        <f t="shared" si="0"/>
        <v>8.9900110987791351E-3</v>
      </c>
    </row>
    <row r="22" spans="1:4">
      <c r="A22" s="10" t="s">
        <v>18</v>
      </c>
      <c r="B22" s="89">
        <v>106</v>
      </c>
      <c r="C22" s="64">
        <v>118</v>
      </c>
      <c r="D22" s="23">
        <f t="shared" si="0"/>
        <v>1.1764705882352941E-2</v>
      </c>
    </row>
    <row r="23" spans="1:4">
      <c r="A23" s="10" t="s">
        <v>19</v>
      </c>
      <c r="B23" s="89">
        <v>103</v>
      </c>
      <c r="C23" s="64">
        <v>126</v>
      </c>
      <c r="D23" s="23">
        <f t="shared" si="0"/>
        <v>1.1431742508324084E-2</v>
      </c>
    </row>
    <row r="24" spans="1:4">
      <c r="A24" s="10" t="s">
        <v>20</v>
      </c>
      <c r="B24" s="89">
        <v>204</v>
      </c>
      <c r="C24" s="64">
        <v>181</v>
      </c>
      <c r="D24" s="23">
        <f t="shared" si="0"/>
        <v>2.2641509433962263E-2</v>
      </c>
    </row>
    <row r="25" spans="1:4">
      <c r="A25" s="10" t="s">
        <v>21</v>
      </c>
      <c r="B25" s="89">
        <v>106</v>
      </c>
      <c r="C25" s="64">
        <v>97</v>
      </c>
      <c r="D25" s="23">
        <f t="shared" si="0"/>
        <v>1.1764705882352941E-2</v>
      </c>
    </row>
    <row r="26" spans="1:4">
      <c r="A26" s="10" t="s">
        <v>22</v>
      </c>
      <c r="B26" s="89">
        <v>241</v>
      </c>
      <c r="C26" s="64">
        <v>227</v>
      </c>
      <c r="D26" s="23">
        <f t="shared" si="0"/>
        <v>2.6748057713651498E-2</v>
      </c>
    </row>
    <row r="27" spans="1:4">
      <c r="A27" s="10" t="s">
        <v>23</v>
      </c>
      <c r="B27" s="89">
        <v>65</v>
      </c>
      <c r="C27" s="64">
        <v>75</v>
      </c>
      <c r="D27" s="23">
        <f t="shared" si="0"/>
        <v>7.2142064372918979E-3</v>
      </c>
    </row>
    <row r="28" spans="1:4">
      <c r="A28" s="10" t="s">
        <v>50</v>
      </c>
      <c r="B28" s="89">
        <v>28</v>
      </c>
      <c r="C28" s="64">
        <v>32</v>
      </c>
      <c r="D28" s="23">
        <f t="shared" si="0"/>
        <v>3.1076581576026637E-3</v>
      </c>
    </row>
    <row r="29" spans="1:4">
      <c r="A29" s="10" t="s">
        <v>24</v>
      </c>
      <c r="B29" s="89">
        <v>358</v>
      </c>
      <c r="C29" s="64">
        <v>357</v>
      </c>
      <c r="D29" s="23">
        <f t="shared" si="0"/>
        <v>3.9733629300776917E-2</v>
      </c>
    </row>
    <row r="30" spans="1:4">
      <c r="A30" s="10" t="s">
        <v>25</v>
      </c>
      <c r="B30" s="89">
        <v>148</v>
      </c>
      <c r="C30" s="64">
        <v>131</v>
      </c>
      <c r="D30" s="23">
        <f t="shared" si="0"/>
        <v>1.6426193118756937E-2</v>
      </c>
    </row>
    <row r="31" spans="1:4">
      <c r="A31" s="10" t="s">
        <v>26</v>
      </c>
      <c r="B31" s="89">
        <v>911</v>
      </c>
      <c r="C31" s="64">
        <v>926</v>
      </c>
      <c r="D31" s="23">
        <f t="shared" si="0"/>
        <v>0.10110987791342953</v>
      </c>
    </row>
    <row r="32" spans="1:4">
      <c r="A32" s="10" t="s">
        <v>27</v>
      </c>
      <c r="B32" s="89">
        <v>150</v>
      </c>
      <c r="C32" s="64">
        <v>151</v>
      </c>
      <c r="D32" s="23">
        <f t="shared" si="0"/>
        <v>1.6648168701442843E-2</v>
      </c>
    </row>
    <row r="33" spans="1:4">
      <c r="A33" s="10" t="s">
        <v>28</v>
      </c>
      <c r="B33" s="89">
        <v>71</v>
      </c>
      <c r="C33" s="64">
        <v>77</v>
      </c>
      <c r="D33" s="23">
        <f t="shared" si="0"/>
        <v>7.8801331853496116E-3</v>
      </c>
    </row>
    <row r="34" spans="1:4">
      <c r="A34" s="10" t="s">
        <v>29</v>
      </c>
      <c r="B34" s="89">
        <v>352</v>
      </c>
      <c r="C34" s="64">
        <v>338</v>
      </c>
      <c r="D34" s="23">
        <f t="shared" si="0"/>
        <v>3.90677025527192E-2</v>
      </c>
    </row>
    <row r="35" spans="1:4">
      <c r="A35" s="10" t="s">
        <v>30</v>
      </c>
      <c r="B35" s="89">
        <v>72</v>
      </c>
      <c r="C35" s="64">
        <v>56</v>
      </c>
      <c r="D35" s="23">
        <f t="shared" si="0"/>
        <v>7.9911209766925645E-3</v>
      </c>
    </row>
    <row r="36" spans="1:4">
      <c r="A36" s="10" t="s">
        <v>31</v>
      </c>
      <c r="B36" s="89">
        <v>149</v>
      </c>
      <c r="C36" s="64">
        <v>129</v>
      </c>
      <c r="D36" s="23">
        <f t="shared" si="0"/>
        <v>1.653718091009989E-2</v>
      </c>
    </row>
    <row r="37" spans="1:4">
      <c r="A37" s="10" t="s">
        <v>32</v>
      </c>
      <c r="B37" s="89">
        <v>152</v>
      </c>
      <c r="C37" s="64">
        <v>143</v>
      </c>
      <c r="D37" s="23">
        <f t="shared" si="0"/>
        <v>1.6870144284128745E-2</v>
      </c>
    </row>
    <row r="38" spans="1:4">
      <c r="A38" s="10" t="s">
        <v>33</v>
      </c>
      <c r="B38" s="89">
        <v>169</v>
      </c>
      <c r="C38" s="64">
        <v>215</v>
      </c>
      <c r="D38" s="23">
        <f t="shared" si="0"/>
        <v>1.8756936736958933E-2</v>
      </c>
    </row>
    <row r="39" spans="1:4">
      <c r="A39" s="10" t="s">
        <v>35</v>
      </c>
      <c r="B39" s="89">
        <v>51</v>
      </c>
      <c r="C39" s="64">
        <v>46</v>
      </c>
      <c r="D39" s="23">
        <f t="shared" si="0"/>
        <v>5.6603773584905656E-3</v>
      </c>
    </row>
    <row r="40" spans="1:4">
      <c r="A40" s="10" t="s">
        <v>36</v>
      </c>
      <c r="B40" s="89">
        <v>417</v>
      </c>
      <c r="C40" s="64">
        <v>431</v>
      </c>
      <c r="D40" s="23">
        <f t="shared" si="0"/>
        <v>4.6281908990011097E-2</v>
      </c>
    </row>
    <row r="41" spans="1:4">
      <c r="A41" s="10" t="s">
        <v>37</v>
      </c>
      <c r="B41" s="89">
        <v>84</v>
      </c>
      <c r="C41" s="64">
        <v>108</v>
      </c>
      <c r="D41" s="23">
        <f t="shared" si="0"/>
        <v>9.3229744728079919E-3</v>
      </c>
    </row>
    <row r="42" spans="1:4">
      <c r="A42" s="10" t="s">
        <v>38</v>
      </c>
      <c r="B42" s="89">
        <v>84</v>
      </c>
      <c r="C42" s="64">
        <v>86</v>
      </c>
      <c r="D42" s="23">
        <f t="shared" si="0"/>
        <v>9.3229744728079919E-3</v>
      </c>
    </row>
    <row r="43" spans="1:4">
      <c r="A43" s="10" t="s">
        <v>34</v>
      </c>
      <c r="B43" s="89">
        <v>11</v>
      </c>
      <c r="C43" s="64">
        <v>12</v>
      </c>
      <c r="D43" s="23">
        <f t="shared" si="0"/>
        <v>1.220865704772475E-3</v>
      </c>
    </row>
    <row r="44" spans="1:4">
      <c r="A44" s="10" t="s">
        <v>39</v>
      </c>
      <c r="B44" s="89">
        <v>82</v>
      </c>
      <c r="C44" s="64">
        <v>91</v>
      </c>
      <c r="D44" s="23">
        <f t="shared" si="0"/>
        <v>9.1009988901220862E-3</v>
      </c>
    </row>
    <row r="45" spans="1:4">
      <c r="A45" s="10" t="s">
        <v>40</v>
      </c>
      <c r="B45" s="89">
        <v>177</v>
      </c>
      <c r="C45" s="64">
        <v>154</v>
      </c>
      <c r="D45" s="23">
        <f t="shared" si="0"/>
        <v>1.9644839067702553E-2</v>
      </c>
    </row>
    <row r="46" spans="1:4">
      <c r="A46" s="10" t="s">
        <v>41</v>
      </c>
      <c r="B46" s="89">
        <v>215</v>
      </c>
      <c r="C46" s="64">
        <v>181</v>
      </c>
      <c r="D46" s="23">
        <f t="shared" si="0"/>
        <v>2.3862375138734741E-2</v>
      </c>
    </row>
    <row r="47" spans="1:4">
      <c r="A47" s="10" t="s">
        <v>42</v>
      </c>
      <c r="B47" s="89">
        <v>240</v>
      </c>
      <c r="C47" s="64">
        <v>244</v>
      </c>
      <c r="D47" s="23">
        <f t="shared" si="0"/>
        <v>2.6637069922308545E-2</v>
      </c>
    </row>
    <row r="48" spans="1:4">
      <c r="A48" s="10" t="s">
        <v>43</v>
      </c>
      <c r="B48" s="89">
        <v>453</v>
      </c>
      <c r="C48" s="64">
        <v>480</v>
      </c>
      <c r="D48" s="23">
        <f t="shared" si="0"/>
        <v>5.027746947835738E-2</v>
      </c>
    </row>
    <row r="49" spans="1:4">
      <c r="A49" s="10" t="s">
        <v>44</v>
      </c>
      <c r="B49" s="89">
        <v>28</v>
      </c>
      <c r="C49" s="64">
        <v>38</v>
      </c>
      <c r="D49" s="23">
        <f t="shared" si="0"/>
        <v>3.1076581576026637E-3</v>
      </c>
    </row>
    <row r="50" spans="1:4">
      <c r="A50" s="10" t="s">
        <v>45</v>
      </c>
      <c r="B50" s="89">
        <v>454</v>
      </c>
      <c r="C50" s="64">
        <v>451</v>
      </c>
      <c r="D50" s="23">
        <f t="shared" si="0"/>
        <v>5.0388457269700336E-2</v>
      </c>
    </row>
    <row r="51" spans="1:4">
      <c r="A51" s="10" t="s">
        <v>46</v>
      </c>
      <c r="B51" s="89">
        <v>321</v>
      </c>
      <c r="C51" s="64">
        <v>357</v>
      </c>
      <c r="D51" s="23">
        <f t="shared" si="0"/>
        <v>3.5627081021087678E-2</v>
      </c>
    </row>
    <row r="52" spans="1:4">
      <c r="A52" s="10" t="s">
        <v>47</v>
      </c>
      <c r="B52" s="89">
        <v>57</v>
      </c>
      <c r="C52" s="64">
        <v>68</v>
      </c>
      <c r="D52" s="23">
        <f t="shared" si="0"/>
        <v>6.3263041065482794E-3</v>
      </c>
    </row>
    <row r="53" spans="1:4">
      <c r="A53" s="10" t="s">
        <v>48</v>
      </c>
      <c r="B53" s="89">
        <v>119</v>
      </c>
      <c r="C53" s="64">
        <v>122</v>
      </c>
      <c r="D53" s="23">
        <f t="shared" si="0"/>
        <v>1.3207547169811321E-2</v>
      </c>
    </row>
    <row r="54" spans="1:4">
      <c r="A54" s="10" t="s">
        <v>49</v>
      </c>
      <c r="B54" s="89">
        <v>361</v>
      </c>
      <c r="C54" s="64">
        <v>338</v>
      </c>
      <c r="D54" s="23">
        <f t="shared" si="0"/>
        <v>4.0066592674805772E-2</v>
      </c>
    </row>
    <row r="55" spans="1:4" ht="13.5" thickBot="1">
      <c r="A55" s="103" t="s">
        <v>2</v>
      </c>
      <c r="B55" s="74">
        <f>SUM(B9:B54)</f>
        <v>9010</v>
      </c>
      <c r="C55" s="74">
        <f>SUM(C9:C54)</f>
        <v>8983</v>
      </c>
      <c r="D55" s="71">
        <f>SUM(D9:D54)</f>
        <v>0.99999999999999967</v>
      </c>
    </row>
    <row r="56" spans="1:4" ht="13.5" thickTop="1"/>
  </sheetData>
  <phoneticPr fontId="8" type="noConversion"/>
  <printOptions horizontalCentered="1" verticalCentered="1"/>
  <pageMargins left="0.75" right="0.75" top="0.68" bottom="0.73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workbookViewId="0"/>
  </sheetViews>
  <sheetFormatPr defaultRowHeight="12.75"/>
  <cols>
    <col min="1" max="1" width="11.42578125" customWidth="1"/>
    <col min="2" max="2" width="15.85546875" customWidth="1"/>
    <col min="3" max="3" width="15.42578125" customWidth="1"/>
    <col min="4" max="4" width="14" customWidth="1"/>
  </cols>
  <sheetData>
    <row r="2" spans="1:4">
      <c r="A2" s="138"/>
      <c r="B2" s="132"/>
      <c r="C2" s="132"/>
      <c r="D2" s="133"/>
    </row>
    <row r="3" spans="1:4">
      <c r="A3" s="139" t="s">
        <v>198</v>
      </c>
      <c r="B3" s="134"/>
      <c r="C3" s="134"/>
      <c r="D3" s="135"/>
    </row>
    <row r="4" spans="1:4">
      <c r="A4" s="140" t="s">
        <v>168</v>
      </c>
      <c r="B4" s="136"/>
      <c r="C4" s="136"/>
      <c r="D4" s="137"/>
    </row>
    <row r="5" spans="1:4">
      <c r="A5" s="12"/>
      <c r="B5" s="52" t="s">
        <v>126</v>
      </c>
      <c r="C5" s="52" t="s">
        <v>126</v>
      </c>
      <c r="D5" s="52"/>
    </row>
    <row r="6" spans="1:4">
      <c r="A6" s="13"/>
      <c r="B6" s="33" t="s">
        <v>157</v>
      </c>
      <c r="C6" s="33" t="s">
        <v>157</v>
      </c>
      <c r="D6" s="33" t="s">
        <v>76</v>
      </c>
    </row>
    <row r="7" spans="1:4">
      <c r="A7" s="4"/>
      <c r="B7" s="33" t="s">
        <v>183</v>
      </c>
      <c r="C7" s="33" t="s">
        <v>167</v>
      </c>
      <c r="D7" s="33" t="s">
        <v>184</v>
      </c>
    </row>
    <row r="8" spans="1:4">
      <c r="A8" s="101" t="s">
        <v>0</v>
      </c>
      <c r="B8" s="51"/>
      <c r="C8" s="51" t="s">
        <v>156</v>
      </c>
      <c r="D8" s="51"/>
    </row>
    <row r="9" spans="1:4">
      <c r="A9" s="11" t="s">
        <v>5</v>
      </c>
      <c r="B9" s="91">
        <v>29</v>
      </c>
      <c r="C9" s="64">
        <v>27</v>
      </c>
      <c r="D9" s="23">
        <f t="shared" ref="D9:D54" si="0">B9/$B$55</f>
        <v>3.8676980528140835E-3</v>
      </c>
    </row>
    <row r="10" spans="1:4">
      <c r="A10" s="11" t="s">
        <v>6</v>
      </c>
      <c r="B10" s="91">
        <v>209</v>
      </c>
      <c r="C10" s="64">
        <v>217</v>
      </c>
      <c r="D10" s="23">
        <f t="shared" si="0"/>
        <v>2.7874099759935982E-2</v>
      </c>
    </row>
    <row r="11" spans="1:4">
      <c r="A11" s="11" t="s">
        <v>7</v>
      </c>
      <c r="B11" s="91">
        <v>39</v>
      </c>
      <c r="C11" s="64">
        <v>42</v>
      </c>
      <c r="D11" s="23">
        <f t="shared" si="0"/>
        <v>5.2013870365430785E-3</v>
      </c>
    </row>
    <row r="12" spans="1:4">
      <c r="A12" s="11" t="s">
        <v>8</v>
      </c>
      <c r="B12" s="91">
        <v>200</v>
      </c>
      <c r="C12" s="64">
        <v>222</v>
      </c>
      <c r="D12" s="23">
        <f t="shared" si="0"/>
        <v>2.6673779674579887E-2</v>
      </c>
    </row>
    <row r="13" spans="1:4">
      <c r="A13" s="11" t="s">
        <v>9</v>
      </c>
      <c r="B13" s="91">
        <v>39</v>
      </c>
      <c r="C13" s="64">
        <v>36</v>
      </c>
      <c r="D13" s="23">
        <f t="shared" si="0"/>
        <v>5.2013870365430785E-3</v>
      </c>
    </row>
    <row r="14" spans="1:4">
      <c r="A14" s="11" t="s">
        <v>10</v>
      </c>
      <c r="B14" s="91">
        <v>77</v>
      </c>
      <c r="C14" s="64">
        <v>82</v>
      </c>
      <c r="D14" s="23">
        <f t="shared" si="0"/>
        <v>1.0269405174713257E-2</v>
      </c>
    </row>
    <row r="15" spans="1:4">
      <c r="A15" s="11" t="s">
        <v>11</v>
      </c>
      <c r="B15" s="91">
        <v>242</v>
      </c>
      <c r="C15" s="64">
        <v>261</v>
      </c>
      <c r="D15" s="23">
        <f t="shared" si="0"/>
        <v>3.2275273406241665E-2</v>
      </c>
    </row>
    <row r="16" spans="1:4">
      <c r="A16" s="11" t="s">
        <v>12</v>
      </c>
      <c r="B16" s="91">
        <v>238</v>
      </c>
      <c r="C16" s="64">
        <v>272</v>
      </c>
      <c r="D16" s="23">
        <f t="shared" si="0"/>
        <v>3.1741797812750064E-2</v>
      </c>
    </row>
    <row r="17" spans="1:4">
      <c r="A17" s="11" t="s">
        <v>13</v>
      </c>
      <c r="B17" s="91">
        <v>11</v>
      </c>
      <c r="C17" s="64">
        <v>12</v>
      </c>
      <c r="D17" s="23">
        <f t="shared" si="0"/>
        <v>1.4670578821018938E-3</v>
      </c>
    </row>
    <row r="18" spans="1:4">
      <c r="A18" s="11" t="s">
        <v>14</v>
      </c>
      <c r="B18" s="91">
        <v>407</v>
      </c>
      <c r="C18" s="64">
        <v>414</v>
      </c>
      <c r="D18" s="23">
        <f t="shared" si="0"/>
        <v>5.4281141637770071E-2</v>
      </c>
    </row>
    <row r="19" spans="1:4">
      <c r="A19" s="11" t="s">
        <v>15</v>
      </c>
      <c r="B19" s="91">
        <v>133</v>
      </c>
      <c r="C19" s="64">
        <v>128</v>
      </c>
      <c r="D19" s="23">
        <f t="shared" si="0"/>
        <v>1.7738063483595627E-2</v>
      </c>
    </row>
    <row r="20" spans="1:4">
      <c r="A20" s="11" t="s">
        <v>16</v>
      </c>
      <c r="B20" s="91">
        <v>83</v>
      </c>
      <c r="C20" s="64">
        <v>91</v>
      </c>
      <c r="D20" s="23">
        <f t="shared" si="0"/>
        <v>1.1069618564950654E-2</v>
      </c>
    </row>
    <row r="21" spans="1:4">
      <c r="A21" s="11" t="s">
        <v>17</v>
      </c>
      <c r="B21" s="91">
        <v>100</v>
      </c>
      <c r="C21" s="64">
        <v>108</v>
      </c>
      <c r="D21" s="23">
        <f t="shared" si="0"/>
        <v>1.3336889837289943E-2</v>
      </c>
    </row>
    <row r="22" spans="1:4">
      <c r="A22" s="11" t="s">
        <v>18</v>
      </c>
      <c r="B22" s="91">
        <v>64</v>
      </c>
      <c r="C22" s="64">
        <v>49</v>
      </c>
      <c r="D22" s="23">
        <f t="shared" si="0"/>
        <v>8.5356094958655634E-3</v>
      </c>
    </row>
    <row r="23" spans="1:4">
      <c r="A23" s="11" t="s">
        <v>19</v>
      </c>
      <c r="B23" s="91">
        <v>93</v>
      </c>
      <c r="C23" s="64">
        <v>109</v>
      </c>
      <c r="D23" s="23">
        <f t="shared" si="0"/>
        <v>1.2403307548679647E-2</v>
      </c>
    </row>
    <row r="24" spans="1:4">
      <c r="A24" s="11" t="s">
        <v>20</v>
      </c>
      <c r="B24" s="91">
        <v>181</v>
      </c>
      <c r="C24" s="64">
        <v>170</v>
      </c>
      <c r="D24" s="23">
        <f t="shared" si="0"/>
        <v>2.4139770605494798E-2</v>
      </c>
    </row>
    <row r="25" spans="1:4">
      <c r="A25" s="11" t="s">
        <v>21</v>
      </c>
      <c r="B25" s="91">
        <v>64</v>
      </c>
      <c r="C25" s="64">
        <v>65</v>
      </c>
      <c r="D25" s="23">
        <f t="shared" si="0"/>
        <v>8.5356094958655634E-3</v>
      </c>
    </row>
    <row r="26" spans="1:4">
      <c r="A26" s="11" t="s">
        <v>22</v>
      </c>
      <c r="B26" s="91">
        <v>158</v>
      </c>
      <c r="C26" s="64">
        <v>180</v>
      </c>
      <c r="D26" s="23">
        <f t="shared" si="0"/>
        <v>2.1072285942918111E-2</v>
      </c>
    </row>
    <row r="27" spans="1:4">
      <c r="A27" s="11" t="s">
        <v>23</v>
      </c>
      <c r="B27" s="91">
        <v>40</v>
      </c>
      <c r="C27" s="64">
        <v>30</v>
      </c>
      <c r="D27" s="23">
        <f t="shared" si="0"/>
        <v>5.334755934915978E-3</v>
      </c>
    </row>
    <row r="28" spans="1:4">
      <c r="A28" s="11" t="s">
        <v>50</v>
      </c>
      <c r="B28" s="91">
        <v>58</v>
      </c>
      <c r="C28" s="64">
        <v>60</v>
      </c>
      <c r="D28" s="23">
        <f t="shared" si="0"/>
        <v>7.7353961056281671E-3</v>
      </c>
    </row>
    <row r="29" spans="1:4">
      <c r="A29" s="11" t="s">
        <v>24</v>
      </c>
      <c r="B29" s="91">
        <v>276</v>
      </c>
      <c r="C29" s="64">
        <v>230</v>
      </c>
      <c r="D29" s="23">
        <f t="shared" si="0"/>
        <v>3.6809815950920248E-2</v>
      </c>
    </row>
    <row r="30" spans="1:4">
      <c r="A30" s="11" t="s">
        <v>25</v>
      </c>
      <c r="B30" s="91">
        <v>84</v>
      </c>
      <c r="C30" s="64">
        <v>93</v>
      </c>
      <c r="D30" s="23">
        <f t="shared" si="0"/>
        <v>1.1202987463323552E-2</v>
      </c>
    </row>
    <row r="31" spans="1:4">
      <c r="A31" s="11" t="s">
        <v>26</v>
      </c>
      <c r="B31" s="91">
        <v>677</v>
      </c>
      <c r="C31" s="64">
        <v>713</v>
      </c>
      <c r="D31" s="23">
        <f t="shared" si="0"/>
        <v>9.0290744198452927E-2</v>
      </c>
    </row>
    <row r="32" spans="1:4">
      <c r="A32" s="11" t="s">
        <v>27</v>
      </c>
      <c r="B32" s="91">
        <v>161</v>
      </c>
      <c r="C32" s="64">
        <v>162</v>
      </c>
      <c r="D32" s="23">
        <f t="shared" si="0"/>
        <v>2.1472392638036811E-2</v>
      </c>
    </row>
    <row r="33" spans="1:4">
      <c r="A33" s="11" t="s">
        <v>28</v>
      </c>
      <c r="B33" s="91">
        <v>87</v>
      </c>
      <c r="C33" s="64">
        <v>104</v>
      </c>
      <c r="D33" s="23">
        <f t="shared" si="0"/>
        <v>1.1603094158442252E-2</v>
      </c>
    </row>
    <row r="34" spans="1:4">
      <c r="A34" s="11" t="s">
        <v>29</v>
      </c>
      <c r="B34" s="91">
        <v>222</v>
      </c>
      <c r="C34" s="64">
        <v>189</v>
      </c>
      <c r="D34" s="23">
        <f t="shared" si="0"/>
        <v>2.9607895438783675E-2</v>
      </c>
    </row>
    <row r="35" spans="1:4">
      <c r="A35" s="11" t="s">
        <v>30</v>
      </c>
      <c r="B35" s="91">
        <v>64</v>
      </c>
      <c r="C35" s="64">
        <v>73</v>
      </c>
      <c r="D35" s="23">
        <f t="shared" si="0"/>
        <v>8.5356094958655634E-3</v>
      </c>
    </row>
    <row r="36" spans="1:4">
      <c r="A36" s="11" t="s">
        <v>31</v>
      </c>
      <c r="B36" s="91">
        <v>102</v>
      </c>
      <c r="C36" s="64">
        <v>95</v>
      </c>
      <c r="D36" s="23">
        <f t="shared" si="0"/>
        <v>1.3603627634035742E-2</v>
      </c>
    </row>
    <row r="37" spans="1:4">
      <c r="A37" s="11" t="s">
        <v>32</v>
      </c>
      <c r="B37" s="91">
        <v>148</v>
      </c>
      <c r="C37" s="64">
        <v>136</v>
      </c>
      <c r="D37" s="23">
        <f t="shared" si="0"/>
        <v>1.9738596959189118E-2</v>
      </c>
    </row>
    <row r="38" spans="1:4">
      <c r="A38" s="11" t="s">
        <v>33</v>
      </c>
      <c r="B38" s="91">
        <v>129</v>
      </c>
      <c r="C38" s="64">
        <v>112</v>
      </c>
      <c r="D38" s="23">
        <f t="shared" si="0"/>
        <v>1.7204587890104029E-2</v>
      </c>
    </row>
    <row r="39" spans="1:4">
      <c r="A39" s="11" t="s">
        <v>35</v>
      </c>
      <c r="B39" s="91">
        <v>75</v>
      </c>
      <c r="C39" s="64">
        <v>46</v>
      </c>
      <c r="D39" s="23">
        <f t="shared" si="0"/>
        <v>1.0002667377967457E-2</v>
      </c>
    </row>
    <row r="40" spans="1:4">
      <c r="A40" s="11" t="s">
        <v>36</v>
      </c>
      <c r="B40" s="91">
        <v>557</v>
      </c>
      <c r="C40" s="64">
        <v>560</v>
      </c>
      <c r="D40" s="23">
        <f t="shared" si="0"/>
        <v>7.4286476393704989E-2</v>
      </c>
    </row>
    <row r="41" spans="1:4">
      <c r="A41" s="11" t="s">
        <v>37</v>
      </c>
      <c r="B41" s="91">
        <v>110</v>
      </c>
      <c r="C41" s="64">
        <v>138</v>
      </c>
      <c r="D41" s="23">
        <f t="shared" si="0"/>
        <v>1.4670578821018939E-2</v>
      </c>
    </row>
    <row r="42" spans="1:4">
      <c r="A42" s="11" t="s">
        <v>38</v>
      </c>
      <c r="B42" s="91">
        <v>85</v>
      </c>
      <c r="C42" s="64">
        <v>89</v>
      </c>
      <c r="D42" s="23">
        <f t="shared" si="0"/>
        <v>1.1336356361696453E-2</v>
      </c>
    </row>
    <row r="43" spans="1:4">
      <c r="A43" s="11" t="s">
        <v>34</v>
      </c>
      <c r="B43" s="91">
        <v>10</v>
      </c>
      <c r="C43" s="64">
        <v>14</v>
      </c>
      <c r="D43" s="23">
        <f t="shared" si="0"/>
        <v>1.3336889837289945E-3</v>
      </c>
    </row>
    <row r="44" spans="1:4">
      <c r="A44" s="11" t="s">
        <v>39</v>
      </c>
      <c r="B44" s="91">
        <v>92</v>
      </c>
      <c r="C44" s="64">
        <v>80</v>
      </c>
      <c r="D44" s="23">
        <f t="shared" si="0"/>
        <v>1.2269938650306749E-2</v>
      </c>
    </row>
    <row r="45" spans="1:4">
      <c r="A45" s="11" t="s">
        <v>40</v>
      </c>
      <c r="B45" s="91">
        <v>91</v>
      </c>
      <c r="C45" s="64">
        <v>80</v>
      </c>
      <c r="D45" s="23">
        <f t="shared" si="0"/>
        <v>1.2136569751933848E-2</v>
      </c>
    </row>
    <row r="46" spans="1:4">
      <c r="A46" s="11" t="s">
        <v>41</v>
      </c>
      <c r="B46" s="91">
        <v>249</v>
      </c>
      <c r="C46" s="64">
        <v>218</v>
      </c>
      <c r="D46" s="23">
        <f t="shared" si="0"/>
        <v>3.3208855694851963E-2</v>
      </c>
    </row>
    <row r="47" spans="1:4">
      <c r="A47" s="11" t="s">
        <v>42</v>
      </c>
      <c r="B47" s="91">
        <v>122</v>
      </c>
      <c r="C47" s="64">
        <v>117</v>
      </c>
      <c r="D47" s="23">
        <f t="shared" si="0"/>
        <v>1.6271005601493731E-2</v>
      </c>
    </row>
    <row r="48" spans="1:4">
      <c r="A48" s="11" t="s">
        <v>43</v>
      </c>
      <c r="B48" s="91">
        <v>524</v>
      </c>
      <c r="C48" s="64">
        <v>571</v>
      </c>
      <c r="D48" s="23">
        <f t="shared" si="0"/>
        <v>6.9885302747399305E-2</v>
      </c>
    </row>
    <row r="49" spans="1:4">
      <c r="A49" s="11" t="s">
        <v>44</v>
      </c>
      <c r="B49" s="91">
        <v>24</v>
      </c>
      <c r="C49" s="64">
        <v>24</v>
      </c>
      <c r="D49" s="23">
        <f t="shared" si="0"/>
        <v>3.2008535609495867E-3</v>
      </c>
    </row>
    <row r="50" spans="1:4">
      <c r="A50" s="11" t="s">
        <v>45</v>
      </c>
      <c r="B50" s="91">
        <v>477</v>
      </c>
      <c r="C50" s="64">
        <v>499</v>
      </c>
      <c r="D50" s="23">
        <f t="shared" si="0"/>
        <v>6.3616964523873026E-2</v>
      </c>
    </row>
    <row r="51" spans="1:4">
      <c r="A51" s="11" t="s">
        <v>46</v>
      </c>
      <c r="B51" s="91">
        <v>221</v>
      </c>
      <c r="C51" s="64">
        <v>235</v>
      </c>
      <c r="D51" s="23">
        <f t="shared" si="0"/>
        <v>2.9474526540410776E-2</v>
      </c>
    </row>
    <row r="52" spans="1:4">
      <c r="A52" s="11" t="s">
        <v>47</v>
      </c>
      <c r="B52" s="91">
        <v>52</v>
      </c>
      <c r="C52" s="64">
        <v>45</v>
      </c>
      <c r="D52" s="23">
        <f t="shared" si="0"/>
        <v>6.9351827153907707E-3</v>
      </c>
    </row>
    <row r="53" spans="1:4">
      <c r="A53" s="11" t="s">
        <v>48</v>
      </c>
      <c r="B53" s="91">
        <v>46</v>
      </c>
      <c r="C53" s="64">
        <v>41</v>
      </c>
      <c r="D53" s="23">
        <f t="shared" si="0"/>
        <v>6.1349693251533744E-3</v>
      </c>
    </row>
    <row r="54" spans="1:4">
      <c r="A54" s="11" t="s">
        <v>49</v>
      </c>
      <c r="B54" s="91">
        <v>348</v>
      </c>
      <c r="C54" s="64">
        <v>297</v>
      </c>
      <c r="D54" s="23">
        <f t="shared" si="0"/>
        <v>4.6412376633769008E-2</v>
      </c>
    </row>
    <row r="55" spans="1:4" ht="13.5" thickBot="1">
      <c r="A55" s="103" t="s">
        <v>2</v>
      </c>
      <c r="B55" s="74">
        <f>SUM(B9:B54)</f>
        <v>7498</v>
      </c>
      <c r="C55" s="74">
        <f>SUM(C9:C54)</f>
        <v>7536</v>
      </c>
      <c r="D55" s="71">
        <f>SUM(D9:D54)</f>
        <v>1.0000000000000004</v>
      </c>
    </row>
    <row r="56" spans="1:4" ht="13.5" thickTop="1"/>
  </sheetData>
  <phoneticPr fontId="8" type="noConversion"/>
  <printOptions horizontalCentered="1" verticalCentered="1"/>
  <pageMargins left="0.75" right="0.75" top="0.71" bottom="0.7" header="0.5" footer="0.5"/>
  <pageSetup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6"/>
  <sheetViews>
    <sheetView workbookViewId="0"/>
  </sheetViews>
  <sheetFormatPr defaultRowHeight="12.75"/>
  <cols>
    <col min="1" max="1" width="12.7109375" customWidth="1"/>
    <col min="2" max="2" width="14.7109375" customWidth="1"/>
    <col min="3" max="3" width="14.42578125" customWidth="1"/>
    <col min="4" max="4" width="13.5703125" customWidth="1"/>
    <col min="5" max="5" width="12.7109375" customWidth="1"/>
  </cols>
  <sheetData>
    <row r="2" spans="1:11">
      <c r="A2" s="143"/>
      <c r="B2" s="144"/>
      <c r="C2" s="144"/>
      <c r="D2" s="145"/>
      <c r="E2" s="5"/>
      <c r="G2" s="5"/>
      <c r="H2" s="5"/>
      <c r="I2" s="5"/>
      <c r="J2" s="5"/>
      <c r="K2" s="5"/>
    </row>
    <row r="3" spans="1:11">
      <c r="A3" s="146" t="s">
        <v>199</v>
      </c>
      <c r="B3" s="147"/>
      <c r="C3" s="147"/>
      <c r="D3" s="148"/>
      <c r="E3" s="5"/>
      <c r="G3" s="5"/>
      <c r="H3" s="5"/>
      <c r="I3" s="5"/>
      <c r="J3" s="5"/>
      <c r="K3" s="5"/>
    </row>
    <row r="4" spans="1:11">
      <c r="A4" s="149" t="s">
        <v>169</v>
      </c>
      <c r="B4" s="150"/>
      <c r="C4" s="150"/>
      <c r="D4" s="151"/>
      <c r="E4" s="5"/>
      <c r="G4" s="5"/>
      <c r="H4" s="5"/>
      <c r="I4" s="5"/>
      <c r="J4" s="5"/>
      <c r="K4" s="5"/>
    </row>
    <row r="5" spans="1:11">
      <c r="A5" s="12"/>
      <c r="B5" s="52" t="s">
        <v>126</v>
      </c>
      <c r="C5" s="52" t="s">
        <v>126</v>
      </c>
      <c r="D5" s="141"/>
      <c r="G5" s="5"/>
      <c r="H5" s="5"/>
      <c r="I5" s="5"/>
      <c r="J5" s="5"/>
      <c r="K5" s="5"/>
    </row>
    <row r="6" spans="1:11">
      <c r="A6" s="13"/>
      <c r="B6" s="33" t="s">
        <v>158</v>
      </c>
      <c r="C6" s="33" t="s">
        <v>158</v>
      </c>
      <c r="D6" s="33" t="s">
        <v>76</v>
      </c>
      <c r="G6" s="5"/>
      <c r="H6" s="5"/>
      <c r="I6" s="5"/>
      <c r="J6" s="5"/>
      <c r="K6" s="16"/>
    </row>
    <row r="7" spans="1:11">
      <c r="A7" s="13"/>
      <c r="B7" s="33" t="s">
        <v>183</v>
      </c>
      <c r="C7" s="33" t="s">
        <v>167</v>
      </c>
      <c r="D7" s="33" t="s">
        <v>184</v>
      </c>
      <c r="G7" s="5"/>
      <c r="H7" s="5"/>
      <c r="I7" s="5"/>
      <c r="J7" s="5"/>
      <c r="K7" s="5"/>
    </row>
    <row r="8" spans="1:11">
      <c r="A8" s="51" t="s">
        <v>0</v>
      </c>
      <c r="B8" s="51"/>
      <c r="C8" s="51" t="s">
        <v>156</v>
      </c>
      <c r="D8" s="142"/>
      <c r="G8" s="5"/>
      <c r="H8" s="5"/>
      <c r="I8" s="5"/>
      <c r="J8" s="5"/>
      <c r="K8" s="5"/>
    </row>
    <row r="9" spans="1:11">
      <c r="A9" s="11" t="s">
        <v>5</v>
      </c>
      <c r="B9" s="91">
        <v>43</v>
      </c>
      <c r="C9" s="64">
        <v>43</v>
      </c>
      <c r="D9" s="23">
        <f>B9/$B$55</f>
        <v>3.6007368949924636E-3</v>
      </c>
      <c r="G9" s="5"/>
      <c r="H9" s="5"/>
      <c r="I9" s="5"/>
      <c r="J9" s="5"/>
      <c r="K9" s="17"/>
    </row>
    <row r="10" spans="1:11">
      <c r="A10" s="11" t="s">
        <v>6</v>
      </c>
      <c r="B10" s="91">
        <v>402</v>
      </c>
      <c r="C10" s="64">
        <v>315</v>
      </c>
      <c r="D10" s="23">
        <f t="shared" ref="D10:D54" si="0">B10/$B$55</f>
        <v>3.3662703064813261E-2</v>
      </c>
      <c r="G10" s="5"/>
      <c r="H10" s="5"/>
      <c r="I10" s="5"/>
      <c r="J10" s="5"/>
      <c r="K10" s="17"/>
    </row>
    <row r="11" spans="1:11">
      <c r="A11" s="11" t="s">
        <v>7</v>
      </c>
      <c r="B11" s="91">
        <v>68</v>
      </c>
      <c r="C11" s="64">
        <v>52</v>
      </c>
      <c r="D11" s="23">
        <f t="shared" si="0"/>
        <v>5.6941885781276172E-3</v>
      </c>
      <c r="G11" s="5"/>
      <c r="H11" s="5"/>
      <c r="I11" s="5"/>
      <c r="J11" s="5"/>
      <c r="K11" s="17"/>
    </row>
    <row r="12" spans="1:11">
      <c r="A12" s="11" t="s">
        <v>8</v>
      </c>
      <c r="B12" s="91">
        <v>431</v>
      </c>
      <c r="C12" s="64">
        <v>377</v>
      </c>
      <c r="D12" s="23">
        <f t="shared" si="0"/>
        <v>3.6091107017250039E-2</v>
      </c>
      <c r="G12" s="5"/>
      <c r="H12" s="5"/>
      <c r="I12" s="5"/>
      <c r="J12" s="5"/>
      <c r="K12" s="17"/>
    </row>
    <row r="13" spans="1:11">
      <c r="A13" s="11" t="s">
        <v>9</v>
      </c>
      <c r="B13" s="91">
        <v>66</v>
      </c>
      <c r="C13" s="64">
        <v>70</v>
      </c>
      <c r="D13" s="23">
        <f t="shared" si="0"/>
        <v>5.5267124434768044E-3</v>
      </c>
      <c r="G13" s="5"/>
      <c r="H13" s="5"/>
      <c r="I13" s="5"/>
      <c r="J13" s="5"/>
      <c r="K13" s="17"/>
    </row>
    <row r="14" spans="1:11">
      <c r="A14" s="11" t="s">
        <v>10</v>
      </c>
      <c r="B14" s="91">
        <v>109</v>
      </c>
      <c r="C14" s="64">
        <v>118</v>
      </c>
      <c r="D14" s="23">
        <f t="shared" si="0"/>
        <v>9.1274493384692675E-3</v>
      </c>
      <c r="G14" s="5"/>
      <c r="H14" s="5"/>
      <c r="I14" s="5"/>
      <c r="J14" s="5"/>
      <c r="K14" s="17"/>
    </row>
    <row r="15" spans="1:11">
      <c r="A15" s="11" t="s">
        <v>11</v>
      </c>
      <c r="B15" s="91">
        <v>358</v>
      </c>
      <c r="C15" s="64">
        <v>372</v>
      </c>
      <c r="D15" s="23">
        <f t="shared" si="0"/>
        <v>2.9978228102495393E-2</v>
      </c>
      <c r="G15" s="5"/>
      <c r="H15" s="5"/>
      <c r="I15" s="5"/>
      <c r="J15" s="5"/>
      <c r="K15" s="17"/>
    </row>
    <row r="16" spans="1:11">
      <c r="A16" s="11" t="s">
        <v>12</v>
      </c>
      <c r="B16" s="91">
        <v>464</v>
      </c>
      <c r="C16" s="64">
        <v>416</v>
      </c>
      <c r="D16" s="23">
        <f t="shared" si="0"/>
        <v>3.8854463238988446E-2</v>
      </c>
      <c r="G16" s="5"/>
      <c r="H16" s="5"/>
      <c r="I16" s="5"/>
      <c r="J16" s="5"/>
      <c r="K16" s="17"/>
    </row>
    <row r="17" spans="1:11">
      <c r="A17" s="11" t="s">
        <v>13</v>
      </c>
      <c r="B17" s="91">
        <v>13</v>
      </c>
      <c r="C17" s="64">
        <v>14</v>
      </c>
      <c r="D17" s="23">
        <f t="shared" si="0"/>
        <v>1.0885948752302798E-3</v>
      </c>
      <c r="G17" s="5"/>
      <c r="H17" s="5"/>
      <c r="I17" s="5"/>
      <c r="J17" s="5"/>
      <c r="K17" s="17"/>
    </row>
    <row r="18" spans="1:11">
      <c r="A18" s="11" t="s">
        <v>14</v>
      </c>
      <c r="B18" s="91">
        <v>691</v>
      </c>
      <c r="C18" s="64">
        <v>627</v>
      </c>
      <c r="D18" s="23">
        <f t="shared" si="0"/>
        <v>5.7863004521855638E-2</v>
      </c>
      <c r="G18" s="5"/>
      <c r="H18" s="5"/>
      <c r="I18" s="5"/>
      <c r="J18" s="5"/>
      <c r="K18" s="17"/>
    </row>
    <row r="19" spans="1:11">
      <c r="A19" s="11" t="s">
        <v>15</v>
      </c>
      <c r="B19" s="91">
        <v>173</v>
      </c>
      <c r="C19" s="64">
        <v>178</v>
      </c>
      <c r="D19" s="23">
        <f t="shared" si="0"/>
        <v>1.448668564729526E-2</v>
      </c>
      <c r="G19" s="5"/>
      <c r="H19" s="5"/>
      <c r="I19" s="5"/>
      <c r="J19" s="5"/>
      <c r="K19" s="17"/>
    </row>
    <row r="20" spans="1:11">
      <c r="A20" s="11" t="s">
        <v>16</v>
      </c>
      <c r="B20" s="91">
        <v>133</v>
      </c>
      <c r="C20" s="64">
        <v>133</v>
      </c>
      <c r="D20" s="23">
        <f t="shared" si="0"/>
        <v>1.1137162954279016E-2</v>
      </c>
      <c r="G20" s="5"/>
      <c r="H20" s="5"/>
      <c r="I20" s="5"/>
      <c r="J20" s="5"/>
      <c r="K20" s="17"/>
    </row>
    <row r="21" spans="1:11">
      <c r="A21" s="11" t="s">
        <v>17</v>
      </c>
      <c r="B21" s="91">
        <v>147</v>
      </c>
      <c r="C21" s="64">
        <v>142</v>
      </c>
      <c r="D21" s="23">
        <f t="shared" si="0"/>
        <v>1.23094958968347E-2</v>
      </c>
      <c r="G21" s="5"/>
      <c r="H21" s="5"/>
      <c r="I21" s="5"/>
      <c r="J21" s="5"/>
      <c r="K21" s="17"/>
    </row>
    <row r="22" spans="1:11">
      <c r="A22" s="11" t="s">
        <v>18</v>
      </c>
      <c r="B22" s="91">
        <v>126</v>
      </c>
      <c r="C22" s="64">
        <v>103</v>
      </c>
      <c r="D22" s="23">
        <f t="shared" si="0"/>
        <v>1.0550996483001172E-2</v>
      </c>
      <c r="G22" s="5"/>
      <c r="H22" s="5"/>
      <c r="I22" s="5"/>
      <c r="J22" s="5"/>
      <c r="K22" s="17"/>
    </row>
    <row r="23" spans="1:11">
      <c r="A23" s="11" t="s">
        <v>19</v>
      </c>
      <c r="B23" s="91">
        <v>135</v>
      </c>
      <c r="C23" s="64">
        <v>175</v>
      </c>
      <c r="D23" s="23">
        <f t="shared" si="0"/>
        <v>1.1304639088929827E-2</v>
      </c>
      <c r="G23" s="5"/>
      <c r="H23" s="5"/>
      <c r="I23" s="5"/>
      <c r="J23" s="5"/>
      <c r="K23" s="17"/>
    </row>
    <row r="24" spans="1:11">
      <c r="A24" s="11" t="s">
        <v>20</v>
      </c>
      <c r="B24" s="91">
        <v>234</v>
      </c>
      <c r="C24" s="64">
        <v>192</v>
      </c>
      <c r="D24" s="23">
        <f t="shared" si="0"/>
        <v>1.9594707754145034E-2</v>
      </c>
      <c r="G24" s="5"/>
      <c r="H24" s="5"/>
      <c r="I24" s="5"/>
      <c r="J24" s="5"/>
      <c r="K24" s="17"/>
    </row>
    <row r="25" spans="1:11">
      <c r="A25" s="11" t="s">
        <v>21</v>
      </c>
      <c r="B25" s="91">
        <v>102</v>
      </c>
      <c r="C25" s="64">
        <v>86</v>
      </c>
      <c r="D25" s="23">
        <f t="shared" si="0"/>
        <v>8.5412828671914253E-3</v>
      </c>
      <c r="G25" s="5"/>
      <c r="H25" s="5"/>
      <c r="I25" s="5"/>
      <c r="J25" s="5"/>
      <c r="K25" s="17"/>
    </row>
    <row r="26" spans="1:11">
      <c r="A26" s="11" t="s">
        <v>22</v>
      </c>
      <c r="B26" s="91">
        <v>295</v>
      </c>
      <c r="C26" s="64">
        <v>296</v>
      </c>
      <c r="D26" s="23">
        <f t="shared" si="0"/>
        <v>2.470272986099481E-2</v>
      </c>
      <c r="G26" s="5"/>
      <c r="H26" s="5"/>
      <c r="I26" s="5"/>
      <c r="J26" s="5"/>
      <c r="K26" s="17"/>
    </row>
    <row r="27" spans="1:11">
      <c r="A27" s="11" t="s">
        <v>23</v>
      </c>
      <c r="B27" s="91">
        <v>70</v>
      </c>
      <c r="C27" s="64">
        <v>45</v>
      </c>
      <c r="D27" s="23">
        <f t="shared" si="0"/>
        <v>5.8616647127784291E-3</v>
      </c>
      <c r="G27" s="5"/>
      <c r="H27" s="5"/>
      <c r="I27" s="5"/>
      <c r="J27" s="5"/>
      <c r="K27" s="17"/>
    </row>
    <row r="28" spans="1:11">
      <c r="A28" s="11" t="s">
        <v>50</v>
      </c>
      <c r="B28" s="91">
        <v>96</v>
      </c>
      <c r="C28" s="64">
        <v>75</v>
      </c>
      <c r="D28" s="23">
        <f t="shared" si="0"/>
        <v>8.0388544632389886E-3</v>
      </c>
      <c r="G28" s="5"/>
      <c r="H28" s="5"/>
      <c r="I28" s="5"/>
      <c r="J28" s="5"/>
      <c r="K28" s="17"/>
    </row>
    <row r="29" spans="1:11">
      <c r="A29" s="11" t="s">
        <v>24</v>
      </c>
      <c r="B29" s="91">
        <v>444</v>
      </c>
      <c r="C29" s="64">
        <v>392</v>
      </c>
      <c r="D29" s="23">
        <f t="shared" si="0"/>
        <v>3.7179701892480321E-2</v>
      </c>
      <c r="G29" s="5"/>
      <c r="H29" s="5"/>
      <c r="I29" s="5"/>
      <c r="J29" s="5"/>
      <c r="K29" s="17"/>
    </row>
    <row r="30" spans="1:11">
      <c r="A30" s="11" t="s">
        <v>25</v>
      </c>
      <c r="B30" s="91">
        <v>131</v>
      </c>
      <c r="C30" s="64">
        <v>121</v>
      </c>
      <c r="D30" s="23">
        <f t="shared" si="0"/>
        <v>1.0969686819628203E-2</v>
      </c>
      <c r="G30" s="5"/>
      <c r="H30" s="5"/>
      <c r="I30" s="5"/>
      <c r="J30" s="5"/>
      <c r="K30" s="17"/>
    </row>
    <row r="31" spans="1:11">
      <c r="A31" s="11" t="s">
        <v>26</v>
      </c>
      <c r="B31" s="91">
        <v>965</v>
      </c>
      <c r="C31" s="64">
        <v>906</v>
      </c>
      <c r="D31" s="23">
        <f t="shared" si="0"/>
        <v>8.0807234969016914E-2</v>
      </c>
      <c r="G31" s="5"/>
      <c r="H31" s="5"/>
      <c r="I31" s="5"/>
      <c r="J31" s="5"/>
      <c r="K31" s="17"/>
    </row>
    <row r="32" spans="1:11">
      <c r="A32" s="11" t="s">
        <v>27</v>
      </c>
      <c r="B32" s="91">
        <v>233</v>
      </c>
      <c r="C32" s="64">
        <v>219</v>
      </c>
      <c r="D32" s="23">
        <f t="shared" si="0"/>
        <v>1.9510969686819628E-2</v>
      </c>
      <c r="G32" s="5"/>
      <c r="H32" s="5"/>
      <c r="I32" s="5"/>
      <c r="J32" s="5"/>
      <c r="K32" s="17"/>
    </row>
    <row r="33" spans="1:11">
      <c r="A33" s="11" t="s">
        <v>28</v>
      </c>
      <c r="B33" s="91">
        <v>101</v>
      </c>
      <c r="C33" s="64">
        <v>123</v>
      </c>
      <c r="D33" s="23">
        <f t="shared" si="0"/>
        <v>8.4575447998660198E-3</v>
      </c>
      <c r="G33" s="5"/>
      <c r="H33" s="5"/>
      <c r="I33" s="5"/>
      <c r="J33" s="5"/>
      <c r="K33" s="17"/>
    </row>
    <row r="34" spans="1:11">
      <c r="A34" s="11" t="s">
        <v>29</v>
      </c>
      <c r="B34" s="91">
        <v>453</v>
      </c>
      <c r="C34" s="64">
        <v>383</v>
      </c>
      <c r="D34" s="23">
        <f t="shared" si="0"/>
        <v>3.7933344498408975E-2</v>
      </c>
      <c r="G34" s="5"/>
      <c r="H34" s="5"/>
      <c r="I34" s="5"/>
      <c r="J34" s="5"/>
      <c r="K34" s="17"/>
    </row>
    <row r="35" spans="1:11">
      <c r="A35" s="11" t="s">
        <v>30</v>
      </c>
      <c r="B35" s="91">
        <v>97</v>
      </c>
      <c r="C35" s="64">
        <v>98</v>
      </c>
      <c r="D35" s="23">
        <f t="shared" si="0"/>
        <v>8.1225925305643942E-3</v>
      </c>
      <c r="G35" s="5"/>
      <c r="H35" s="5"/>
      <c r="I35" s="5"/>
      <c r="J35" s="5"/>
      <c r="K35" s="17"/>
    </row>
    <row r="36" spans="1:11">
      <c r="A36" s="11" t="s">
        <v>31</v>
      </c>
      <c r="B36" s="91">
        <v>164</v>
      </c>
      <c r="C36" s="64">
        <v>136</v>
      </c>
      <c r="D36" s="23">
        <f t="shared" si="0"/>
        <v>1.3733043041366605E-2</v>
      </c>
      <c r="G36" s="5"/>
      <c r="H36" s="5"/>
      <c r="I36" s="5"/>
      <c r="J36" s="5"/>
      <c r="K36" s="17"/>
    </row>
    <row r="37" spans="1:11">
      <c r="A37" s="11" t="s">
        <v>32</v>
      </c>
      <c r="B37" s="91">
        <v>225</v>
      </c>
      <c r="C37" s="64">
        <v>184</v>
      </c>
      <c r="D37" s="23">
        <f t="shared" si="0"/>
        <v>1.8841065148216381E-2</v>
      </c>
      <c r="G37" s="5"/>
      <c r="H37" s="5"/>
      <c r="I37" s="5"/>
      <c r="J37" s="5"/>
      <c r="K37" s="17"/>
    </row>
    <row r="38" spans="1:11">
      <c r="A38" s="11" t="s">
        <v>33</v>
      </c>
      <c r="B38" s="91">
        <v>191</v>
      </c>
      <c r="C38" s="64">
        <v>182</v>
      </c>
      <c r="D38" s="23">
        <f t="shared" si="0"/>
        <v>1.5993970859152572E-2</v>
      </c>
      <c r="G38" s="5"/>
      <c r="H38" s="5"/>
      <c r="I38" s="5"/>
      <c r="J38" s="5"/>
      <c r="K38" s="17"/>
    </row>
    <row r="39" spans="1:11">
      <c r="A39" s="11" t="s">
        <v>35</v>
      </c>
      <c r="B39" s="91">
        <v>114</v>
      </c>
      <c r="C39" s="64">
        <v>78</v>
      </c>
      <c r="D39" s="23">
        <f t="shared" si="0"/>
        <v>9.5461396750962987E-3</v>
      </c>
      <c r="G39" s="5"/>
      <c r="H39" s="5"/>
      <c r="I39" s="5"/>
      <c r="J39" s="5"/>
      <c r="K39" s="17"/>
    </row>
    <row r="40" spans="1:11">
      <c r="A40" s="11" t="s">
        <v>36</v>
      </c>
      <c r="B40" s="91">
        <v>707</v>
      </c>
      <c r="C40" s="64">
        <v>630</v>
      </c>
      <c r="D40" s="23">
        <f t="shared" si="0"/>
        <v>5.9202813599062133E-2</v>
      </c>
      <c r="G40" s="5"/>
      <c r="H40" s="5"/>
      <c r="I40" s="5"/>
      <c r="J40" s="5"/>
      <c r="K40" s="17"/>
    </row>
    <row r="41" spans="1:11">
      <c r="A41" s="11" t="s">
        <v>37</v>
      </c>
      <c r="B41" s="91">
        <v>184</v>
      </c>
      <c r="C41" s="64">
        <v>206</v>
      </c>
      <c r="D41" s="23">
        <f t="shared" si="0"/>
        <v>1.5407804387874728E-2</v>
      </c>
      <c r="G41" s="5"/>
      <c r="H41" s="5"/>
      <c r="I41" s="5"/>
      <c r="J41" s="5"/>
      <c r="K41" s="17"/>
    </row>
    <row r="42" spans="1:11">
      <c r="A42" s="11" t="s">
        <v>38</v>
      </c>
      <c r="B42" s="91">
        <v>124</v>
      </c>
      <c r="C42" s="64">
        <v>107</v>
      </c>
      <c r="D42" s="23">
        <f t="shared" si="0"/>
        <v>1.0383520348350359E-2</v>
      </c>
      <c r="G42" s="5"/>
      <c r="H42" s="5"/>
      <c r="I42" s="5"/>
      <c r="J42" s="5"/>
      <c r="K42" s="17"/>
    </row>
    <row r="43" spans="1:11">
      <c r="A43" s="11" t="s">
        <v>34</v>
      </c>
      <c r="B43" s="91">
        <v>16</v>
      </c>
      <c r="C43" s="64">
        <v>28</v>
      </c>
      <c r="D43" s="23">
        <f t="shared" si="0"/>
        <v>1.3398090772064981E-3</v>
      </c>
      <c r="G43" s="5"/>
      <c r="H43" s="5"/>
      <c r="I43" s="5"/>
      <c r="J43" s="5"/>
      <c r="K43" s="17"/>
    </row>
    <row r="44" spans="1:11">
      <c r="A44" s="11" t="s">
        <v>39</v>
      </c>
      <c r="B44" s="91">
        <v>121</v>
      </c>
      <c r="C44" s="64">
        <v>141</v>
      </c>
      <c r="D44" s="23">
        <f t="shared" si="0"/>
        <v>1.0132306146374141E-2</v>
      </c>
      <c r="G44" s="5"/>
      <c r="H44" s="5"/>
      <c r="I44" s="5"/>
      <c r="J44" s="5"/>
      <c r="K44" s="17"/>
    </row>
    <row r="45" spans="1:11">
      <c r="A45" s="11" t="s">
        <v>40</v>
      </c>
      <c r="B45" s="91">
        <v>186</v>
      </c>
      <c r="C45" s="64">
        <v>124</v>
      </c>
      <c r="D45" s="23">
        <f t="shared" si="0"/>
        <v>1.5575280522525541E-2</v>
      </c>
      <c r="G45" s="5"/>
      <c r="H45" s="5"/>
      <c r="I45" s="5"/>
      <c r="J45" s="5"/>
      <c r="K45" s="17"/>
    </row>
    <row r="46" spans="1:11">
      <c r="A46" s="11" t="s">
        <v>41</v>
      </c>
      <c r="B46" s="91">
        <v>385</v>
      </c>
      <c r="C46" s="64">
        <v>315</v>
      </c>
      <c r="D46" s="23">
        <f t="shared" si="0"/>
        <v>3.2239155920281357E-2</v>
      </c>
      <c r="G46" s="5"/>
      <c r="H46" s="5"/>
      <c r="I46" s="5"/>
      <c r="J46" s="5"/>
      <c r="K46" s="17"/>
    </row>
    <row r="47" spans="1:11">
      <c r="A47" s="11" t="s">
        <v>42</v>
      </c>
      <c r="B47" s="91">
        <v>203</v>
      </c>
      <c r="C47" s="64">
        <v>191</v>
      </c>
      <c r="D47" s="23">
        <f t="shared" si="0"/>
        <v>1.6998827667057445E-2</v>
      </c>
      <c r="G47" s="5"/>
      <c r="H47" s="5"/>
      <c r="I47" s="5"/>
      <c r="J47" s="5"/>
      <c r="K47" s="17"/>
    </row>
    <row r="48" spans="1:11">
      <c r="A48" s="11" t="s">
        <v>43</v>
      </c>
      <c r="B48" s="91">
        <v>1016</v>
      </c>
      <c r="C48" s="64">
        <v>964</v>
      </c>
      <c r="D48" s="23">
        <f t="shared" si="0"/>
        <v>8.5077876402612634E-2</v>
      </c>
      <c r="G48" s="5"/>
      <c r="H48" s="5"/>
      <c r="I48" s="5"/>
      <c r="J48" s="5"/>
      <c r="K48" s="17"/>
    </row>
    <row r="49" spans="1:11">
      <c r="A49" s="11" t="s">
        <v>44</v>
      </c>
      <c r="B49" s="91">
        <v>39</v>
      </c>
      <c r="C49" s="64">
        <v>43</v>
      </c>
      <c r="D49" s="23">
        <f t="shared" si="0"/>
        <v>3.2657846256908389E-3</v>
      </c>
      <c r="G49" s="5"/>
      <c r="H49" s="5"/>
      <c r="I49" s="5"/>
      <c r="J49" s="5"/>
      <c r="K49" s="17"/>
    </row>
    <row r="50" spans="1:11">
      <c r="A50" s="11" t="s">
        <v>45</v>
      </c>
      <c r="B50" s="91">
        <v>658</v>
      </c>
      <c r="C50" s="64">
        <v>699</v>
      </c>
      <c r="D50" s="23">
        <f t="shared" si="0"/>
        <v>5.5099648300117231E-2</v>
      </c>
      <c r="G50" s="5"/>
      <c r="H50" s="5"/>
      <c r="I50" s="5"/>
      <c r="J50" s="5"/>
      <c r="K50" s="17"/>
    </row>
    <row r="51" spans="1:11">
      <c r="A51" s="11" t="s">
        <v>46</v>
      </c>
      <c r="B51" s="91">
        <v>366</v>
      </c>
      <c r="C51" s="64">
        <v>307</v>
      </c>
      <c r="D51" s="23">
        <f t="shared" si="0"/>
        <v>3.0648132641098644E-2</v>
      </c>
      <c r="G51" s="5"/>
      <c r="H51" s="5"/>
      <c r="I51" s="5"/>
      <c r="J51" s="5"/>
      <c r="K51" s="17"/>
    </row>
    <row r="52" spans="1:11">
      <c r="A52" s="11" t="s">
        <v>47</v>
      </c>
      <c r="B52" s="91">
        <v>70</v>
      </c>
      <c r="C52" s="64">
        <v>86</v>
      </c>
      <c r="D52" s="23">
        <f t="shared" si="0"/>
        <v>5.8616647127784291E-3</v>
      </c>
      <c r="G52" s="5"/>
      <c r="H52" s="5"/>
      <c r="I52" s="5"/>
      <c r="J52" s="5"/>
      <c r="K52" s="17"/>
    </row>
    <row r="53" spans="1:11">
      <c r="A53" s="11" t="s">
        <v>48</v>
      </c>
      <c r="B53" s="91">
        <v>97</v>
      </c>
      <c r="C53" s="64">
        <v>79</v>
      </c>
      <c r="D53" s="23">
        <f t="shared" si="0"/>
        <v>8.1225925305643942E-3</v>
      </c>
      <c r="G53" s="5"/>
      <c r="H53" s="5"/>
      <c r="I53" s="5"/>
      <c r="J53" s="5"/>
      <c r="K53" s="17"/>
    </row>
    <row r="54" spans="1:11">
      <c r="A54" s="11" t="s">
        <v>49</v>
      </c>
      <c r="B54" s="91">
        <v>496</v>
      </c>
      <c r="C54" s="64">
        <v>408</v>
      </c>
      <c r="D54" s="23">
        <f t="shared" si="0"/>
        <v>4.1534081393401437E-2</v>
      </c>
      <c r="G54" s="5"/>
      <c r="H54" s="5"/>
      <c r="I54" s="5"/>
      <c r="J54" s="5"/>
      <c r="K54" s="17"/>
    </row>
    <row r="55" spans="1:11" ht="13.5" thickBot="1">
      <c r="A55" s="103" t="s">
        <v>2</v>
      </c>
      <c r="B55" s="74">
        <f>SUM(B9:B54)</f>
        <v>11942</v>
      </c>
      <c r="C55" s="74">
        <f>SUM(C9:C54)</f>
        <v>10979</v>
      </c>
      <c r="D55" s="71">
        <f>SUM(D9:D54)</f>
        <v>0.99999999999999989</v>
      </c>
      <c r="G55" s="5"/>
      <c r="H55" s="5"/>
      <c r="I55" s="5"/>
      <c r="J55" s="5"/>
      <c r="K55" s="17"/>
    </row>
    <row r="56" spans="1:11" ht="13.5" thickTop="1"/>
  </sheetData>
  <phoneticPr fontId="0" type="noConversion"/>
  <printOptions horizontalCentered="1" verticalCentered="1"/>
  <pageMargins left="0.75" right="0.75" top="1" bottom="1" header="0.5" footer="0.5"/>
  <pageSetup scale="9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workbookViewId="0"/>
  </sheetViews>
  <sheetFormatPr defaultRowHeight="12.75"/>
  <cols>
    <col min="1" max="1" width="13" customWidth="1"/>
    <col min="2" max="2" width="12" customWidth="1"/>
    <col min="3" max="3" width="11.7109375" customWidth="1"/>
    <col min="4" max="4" width="13.85546875" customWidth="1"/>
  </cols>
  <sheetData>
    <row r="2" spans="1:4">
      <c r="A2" s="152" t="s">
        <v>200</v>
      </c>
      <c r="B2" s="153"/>
      <c r="C2" s="153"/>
      <c r="D2" s="154"/>
    </row>
    <row r="3" spans="1:4">
      <c r="A3" s="155" t="s">
        <v>186</v>
      </c>
      <c r="B3" s="156"/>
      <c r="C3" s="156"/>
      <c r="D3" s="157"/>
    </row>
    <row r="4" spans="1:4">
      <c r="A4" s="158" t="s">
        <v>78</v>
      </c>
      <c r="B4" s="159"/>
      <c r="C4" s="159"/>
      <c r="D4" s="160"/>
    </row>
    <row r="5" spans="1:4">
      <c r="A5" s="12"/>
      <c r="B5" s="13"/>
      <c r="C5" s="12"/>
      <c r="D5" s="12"/>
    </row>
    <row r="6" spans="1:4">
      <c r="A6" s="13"/>
      <c r="B6" s="33">
        <v>2006</v>
      </c>
      <c r="C6" s="33">
        <v>2005</v>
      </c>
      <c r="D6" s="33" t="s">
        <v>76</v>
      </c>
    </row>
    <row r="7" spans="1:4">
      <c r="A7" s="13"/>
      <c r="B7" s="33" t="s">
        <v>3</v>
      </c>
      <c r="C7" s="33" t="s">
        <v>3</v>
      </c>
      <c r="D7" s="33" t="s">
        <v>187</v>
      </c>
    </row>
    <row r="8" spans="1:4">
      <c r="A8" s="51" t="s">
        <v>0</v>
      </c>
      <c r="B8" s="14"/>
      <c r="C8" s="14"/>
      <c r="D8" s="14"/>
    </row>
    <row r="9" spans="1:4">
      <c r="A9" s="11" t="s">
        <v>5</v>
      </c>
      <c r="B9" s="25">
        <v>46</v>
      </c>
      <c r="C9" s="25">
        <v>29</v>
      </c>
      <c r="D9" s="23">
        <f t="shared" ref="D9:D54" si="0">B9/$B$55</f>
        <v>7.2888607193788623E-3</v>
      </c>
    </row>
    <row r="10" spans="1:4">
      <c r="A10" s="11" t="s">
        <v>6</v>
      </c>
      <c r="B10" s="25">
        <v>217</v>
      </c>
      <c r="C10" s="25">
        <v>170</v>
      </c>
      <c r="D10" s="23">
        <f t="shared" si="0"/>
        <v>3.4384408176200282E-2</v>
      </c>
    </row>
    <row r="11" spans="1:4">
      <c r="A11" s="11" t="s">
        <v>7</v>
      </c>
      <c r="B11" s="25">
        <v>18</v>
      </c>
      <c r="C11" s="25">
        <v>20</v>
      </c>
      <c r="D11" s="23">
        <f t="shared" si="0"/>
        <v>2.8521628901917286E-3</v>
      </c>
    </row>
    <row r="12" spans="1:4">
      <c r="A12" s="11" t="s">
        <v>8</v>
      </c>
      <c r="B12" s="25">
        <v>252</v>
      </c>
      <c r="C12" s="25">
        <v>202</v>
      </c>
      <c r="D12" s="23">
        <f t="shared" si="0"/>
        <v>3.9930280462684202E-2</v>
      </c>
    </row>
    <row r="13" spans="1:4">
      <c r="A13" s="11" t="s">
        <v>9</v>
      </c>
      <c r="B13" s="25">
        <v>34</v>
      </c>
      <c r="C13" s="25">
        <v>21</v>
      </c>
      <c r="D13" s="23">
        <f t="shared" si="0"/>
        <v>5.3874187925843763E-3</v>
      </c>
    </row>
    <row r="14" spans="1:4">
      <c r="A14" s="11" t="s">
        <v>10</v>
      </c>
      <c r="B14" s="25">
        <v>40</v>
      </c>
      <c r="C14" s="25">
        <v>44</v>
      </c>
      <c r="D14" s="23">
        <f t="shared" si="0"/>
        <v>6.3381397559816198E-3</v>
      </c>
    </row>
    <row r="15" spans="1:4">
      <c r="A15" s="11" t="s">
        <v>11</v>
      </c>
      <c r="B15" s="25">
        <v>187</v>
      </c>
      <c r="C15" s="25">
        <v>220</v>
      </c>
      <c r="D15" s="23">
        <f t="shared" si="0"/>
        <v>2.9630803359214072E-2</v>
      </c>
    </row>
    <row r="16" spans="1:4">
      <c r="A16" s="11" t="s">
        <v>12</v>
      </c>
      <c r="B16" s="25">
        <v>231</v>
      </c>
      <c r="C16" s="25">
        <v>212</v>
      </c>
      <c r="D16" s="23">
        <f t="shared" si="0"/>
        <v>3.6602757090793851E-2</v>
      </c>
    </row>
    <row r="17" spans="1:4">
      <c r="A17" s="11" t="s">
        <v>13</v>
      </c>
      <c r="B17" s="25">
        <v>23</v>
      </c>
      <c r="C17" s="25">
        <v>18</v>
      </c>
      <c r="D17" s="23">
        <f t="shared" si="0"/>
        <v>3.6444303596894312E-3</v>
      </c>
    </row>
    <row r="18" spans="1:4">
      <c r="A18" s="11" t="s">
        <v>14</v>
      </c>
      <c r="B18" s="25">
        <v>543</v>
      </c>
      <c r="C18" s="25">
        <v>480</v>
      </c>
      <c r="D18" s="23">
        <f t="shared" si="0"/>
        <v>8.6040247187450486E-2</v>
      </c>
    </row>
    <row r="19" spans="1:4">
      <c r="A19" s="11" t="s">
        <v>15</v>
      </c>
      <c r="B19" s="25">
        <v>68</v>
      </c>
      <c r="C19" s="25">
        <v>95</v>
      </c>
      <c r="D19" s="23">
        <f t="shared" si="0"/>
        <v>1.0774837585168753E-2</v>
      </c>
    </row>
    <row r="20" spans="1:4">
      <c r="A20" s="11" t="s">
        <v>16</v>
      </c>
      <c r="B20" s="25">
        <v>59</v>
      </c>
      <c r="C20" s="25">
        <v>43</v>
      </c>
      <c r="D20" s="23">
        <f t="shared" si="0"/>
        <v>9.3487561400728888E-3</v>
      </c>
    </row>
    <row r="21" spans="1:4">
      <c r="A21" s="11" t="s">
        <v>17</v>
      </c>
      <c r="B21" s="25">
        <v>77</v>
      </c>
      <c r="C21" s="25">
        <v>68</v>
      </c>
      <c r="D21" s="23">
        <f t="shared" si="0"/>
        <v>1.2200919030264617E-2</v>
      </c>
    </row>
    <row r="22" spans="1:4">
      <c r="A22" s="11" t="s">
        <v>18</v>
      </c>
      <c r="B22" s="25">
        <v>53</v>
      </c>
      <c r="C22" s="25">
        <v>49</v>
      </c>
      <c r="D22" s="23">
        <f t="shared" si="0"/>
        <v>8.3980351766756462E-3</v>
      </c>
    </row>
    <row r="23" spans="1:4">
      <c r="A23" s="11" t="s">
        <v>19</v>
      </c>
      <c r="B23" s="25">
        <v>57</v>
      </c>
      <c r="C23" s="25">
        <v>68</v>
      </c>
      <c r="D23" s="23">
        <f t="shared" si="0"/>
        <v>9.0318491522738079E-3</v>
      </c>
    </row>
    <row r="24" spans="1:4">
      <c r="A24" s="11" t="s">
        <v>20</v>
      </c>
      <c r="B24" s="25">
        <v>101</v>
      </c>
      <c r="C24" s="25">
        <v>107</v>
      </c>
      <c r="D24" s="23">
        <f t="shared" si="0"/>
        <v>1.6003802883853589E-2</v>
      </c>
    </row>
    <row r="25" spans="1:4">
      <c r="A25" s="11" t="s">
        <v>21</v>
      </c>
      <c r="B25" s="25">
        <v>66</v>
      </c>
      <c r="C25" s="25">
        <v>70</v>
      </c>
      <c r="D25" s="23">
        <f t="shared" si="0"/>
        <v>1.0457930597369672E-2</v>
      </c>
    </row>
    <row r="26" spans="1:4">
      <c r="A26" s="11" t="s">
        <v>22</v>
      </c>
      <c r="B26" s="25">
        <v>168</v>
      </c>
      <c r="C26" s="25">
        <v>132</v>
      </c>
      <c r="D26" s="23">
        <f t="shared" si="0"/>
        <v>2.6620186975122802E-2</v>
      </c>
    </row>
    <row r="27" spans="1:4">
      <c r="A27" s="11" t="s">
        <v>23</v>
      </c>
      <c r="B27" s="25">
        <v>21</v>
      </c>
      <c r="C27" s="25">
        <v>24</v>
      </c>
      <c r="D27" s="23">
        <f t="shared" si="0"/>
        <v>3.3275233718903503E-3</v>
      </c>
    </row>
    <row r="28" spans="1:4">
      <c r="A28" s="11" t="s">
        <v>50</v>
      </c>
      <c r="B28" s="25">
        <v>33</v>
      </c>
      <c r="C28" s="25">
        <v>35</v>
      </c>
      <c r="D28" s="23">
        <f t="shared" si="0"/>
        <v>5.2289652986848359E-3</v>
      </c>
    </row>
    <row r="29" spans="1:4">
      <c r="A29" s="11" t="s">
        <v>24</v>
      </c>
      <c r="B29" s="25">
        <v>230</v>
      </c>
      <c r="C29" s="25">
        <v>277</v>
      </c>
      <c r="D29" s="23">
        <f t="shared" si="0"/>
        <v>3.6444303596894309E-2</v>
      </c>
    </row>
    <row r="30" spans="1:4">
      <c r="A30" s="11" t="s">
        <v>25</v>
      </c>
      <c r="B30" s="25">
        <v>82</v>
      </c>
      <c r="C30" s="25">
        <v>72</v>
      </c>
      <c r="D30" s="23">
        <f t="shared" si="0"/>
        <v>1.299318649976232E-2</v>
      </c>
    </row>
    <row r="31" spans="1:4">
      <c r="A31" s="11" t="s">
        <v>26</v>
      </c>
      <c r="B31" s="25">
        <v>509</v>
      </c>
      <c r="C31" s="25">
        <v>520</v>
      </c>
      <c r="D31" s="23">
        <f t="shared" si="0"/>
        <v>8.0652828394866108E-2</v>
      </c>
    </row>
    <row r="32" spans="1:4">
      <c r="A32" s="11" t="s">
        <v>27</v>
      </c>
      <c r="B32" s="25">
        <v>130</v>
      </c>
      <c r="C32" s="25">
        <v>128</v>
      </c>
      <c r="D32" s="23">
        <f t="shared" si="0"/>
        <v>2.0598954206940263E-2</v>
      </c>
    </row>
    <row r="33" spans="1:4">
      <c r="A33" s="11" t="s">
        <v>28</v>
      </c>
      <c r="B33" s="25">
        <v>37</v>
      </c>
      <c r="C33" s="25">
        <v>33</v>
      </c>
      <c r="D33" s="23">
        <f t="shared" si="0"/>
        <v>5.8627792742829976E-3</v>
      </c>
    </row>
    <row r="34" spans="1:4">
      <c r="A34" s="11" t="s">
        <v>29</v>
      </c>
      <c r="B34" s="25">
        <v>326</v>
      </c>
      <c r="C34" s="25">
        <v>309</v>
      </c>
      <c r="D34" s="23">
        <f t="shared" si="0"/>
        <v>5.1655839011250197E-2</v>
      </c>
    </row>
    <row r="35" spans="1:4">
      <c r="A35" s="11" t="s">
        <v>30</v>
      </c>
      <c r="B35" s="25">
        <v>33</v>
      </c>
      <c r="C35" s="25">
        <v>37</v>
      </c>
      <c r="D35" s="23">
        <f t="shared" si="0"/>
        <v>5.2289652986848359E-3</v>
      </c>
    </row>
    <row r="36" spans="1:4">
      <c r="A36" s="11" t="s">
        <v>31</v>
      </c>
      <c r="B36" s="25">
        <v>84</v>
      </c>
      <c r="C36" s="25">
        <v>74</v>
      </c>
      <c r="D36" s="23">
        <f t="shared" si="0"/>
        <v>1.3310093487561401E-2</v>
      </c>
    </row>
    <row r="37" spans="1:4">
      <c r="A37" s="11" t="s">
        <v>32</v>
      </c>
      <c r="B37" s="25">
        <v>120</v>
      </c>
      <c r="C37" s="25">
        <v>92</v>
      </c>
      <c r="D37" s="23">
        <f t="shared" si="0"/>
        <v>1.9014419267944858E-2</v>
      </c>
    </row>
    <row r="38" spans="1:4">
      <c r="A38" s="11" t="s">
        <v>33</v>
      </c>
      <c r="B38" s="25">
        <v>121</v>
      </c>
      <c r="C38" s="25">
        <v>70</v>
      </c>
      <c r="D38" s="23">
        <f t="shared" si="0"/>
        <v>1.9172872761844397E-2</v>
      </c>
    </row>
    <row r="39" spans="1:4">
      <c r="A39" s="11" t="s">
        <v>35</v>
      </c>
      <c r="B39" s="25">
        <v>36</v>
      </c>
      <c r="C39" s="25">
        <v>25</v>
      </c>
      <c r="D39" s="23">
        <f t="shared" si="0"/>
        <v>5.7043257803834572E-3</v>
      </c>
    </row>
    <row r="40" spans="1:4">
      <c r="A40" s="11" t="s">
        <v>36</v>
      </c>
      <c r="B40" s="25">
        <v>258</v>
      </c>
      <c r="C40" s="25">
        <v>250</v>
      </c>
      <c r="D40" s="23">
        <f t="shared" si="0"/>
        <v>4.0881001426081448E-2</v>
      </c>
    </row>
    <row r="41" spans="1:4">
      <c r="A41" s="11" t="s">
        <v>37</v>
      </c>
      <c r="B41" s="25">
        <v>54</v>
      </c>
      <c r="C41" s="25">
        <v>56</v>
      </c>
      <c r="D41" s="23">
        <f t="shared" si="0"/>
        <v>8.5564886705751866E-3</v>
      </c>
    </row>
    <row r="42" spans="1:4">
      <c r="A42" s="11" t="s">
        <v>38</v>
      </c>
      <c r="B42" s="25">
        <v>42</v>
      </c>
      <c r="C42" s="25">
        <v>59</v>
      </c>
      <c r="D42" s="23">
        <f t="shared" si="0"/>
        <v>6.6550467437807006E-3</v>
      </c>
    </row>
    <row r="43" spans="1:4">
      <c r="A43" s="11" t="s">
        <v>34</v>
      </c>
      <c r="B43" s="25">
        <v>6</v>
      </c>
      <c r="C43" s="25">
        <v>15</v>
      </c>
      <c r="D43" s="23">
        <f t="shared" si="0"/>
        <v>9.507209633972429E-4</v>
      </c>
    </row>
    <row r="44" spans="1:4">
      <c r="A44" s="11" t="s">
        <v>39</v>
      </c>
      <c r="B44" s="25">
        <v>66</v>
      </c>
      <c r="C44" s="25">
        <v>57</v>
      </c>
      <c r="D44" s="23">
        <f t="shared" si="0"/>
        <v>1.0457930597369672E-2</v>
      </c>
    </row>
    <row r="45" spans="1:4">
      <c r="A45" s="11" t="s">
        <v>40</v>
      </c>
      <c r="B45" s="25">
        <v>61</v>
      </c>
      <c r="C45" s="25">
        <v>51</v>
      </c>
      <c r="D45" s="23">
        <f t="shared" si="0"/>
        <v>9.6656631278719696E-3</v>
      </c>
    </row>
    <row r="46" spans="1:4">
      <c r="A46" s="11" t="s">
        <v>41</v>
      </c>
      <c r="B46" s="25">
        <v>199</v>
      </c>
      <c r="C46" s="25">
        <v>169</v>
      </c>
      <c r="D46" s="23">
        <f t="shared" si="0"/>
        <v>3.1532245286008558E-2</v>
      </c>
    </row>
    <row r="47" spans="1:4">
      <c r="A47" s="11" t="s">
        <v>42</v>
      </c>
      <c r="B47" s="25">
        <v>122</v>
      </c>
      <c r="C47" s="25">
        <v>107</v>
      </c>
      <c r="D47" s="23">
        <f t="shared" si="0"/>
        <v>1.9331326255743939E-2</v>
      </c>
    </row>
    <row r="48" spans="1:4">
      <c r="A48" s="11" t="s">
        <v>43</v>
      </c>
      <c r="B48" s="25">
        <v>559</v>
      </c>
      <c r="C48" s="25">
        <v>493</v>
      </c>
      <c r="D48" s="23">
        <f t="shared" si="0"/>
        <v>8.8575503089843133E-2</v>
      </c>
    </row>
    <row r="49" spans="1:4">
      <c r="A49" s="11" t="s">
        <v>44</v>
      </c>
      <c r="B49" s="25">
        <v>33</v>
      </c>
      <c r="C49" s="25">
        <v>31</v>
      </c>
      <c r="D49" s="23">
        <f t="shared" si="0"/>
        <v>5.2289652986848359E-3</v>
      </c>
    </row>
    <row r="50" spans="1:4">
      <c r="A50" s="11" t="s">
        <v>45</v>
      </c>
      <c r="B50" s="25">
        <v>394</v>
      </c>
      <c r="C50" s="25">
        <v>336</v>
      </c>
      <c r="D50" s="23">
        <f t="shared" si="0"/>
        <v>6.2430676596418953E-2</v>
      </c>
    </row>
    <row r="51" spans="1:4">
      <c r="A51" s="11" t="s">
        <v>46</v>
      </c>
      <c r="B51" s="25">
        <v>174</v>
      </c>
      <c r="C51" s="25">
        <v>175</v>
      </c>
      <c r="D51" s="23">
        <f t="shared" si="0"/>
        <v>2.7570907938520045E-2</v>
      </c>
    </row>
    <row r="52" spans="1:4">
      <c r="A52" s="11" t="s">
        <v>47</v>
      </c>
      <c r="B52" s="25">
        <v>41</v>
      </c>
      <c r="C52" s="25">
        <v>35</v>
      </c>
      <c r="D52" s="23">
        <f t="shared" si="0"/>
        <v>6.4965932498811602E-3</v>
      </c>
    </row>
    <row r="53" spans="1:4">
      <c r="A53" s="11" t="s">
        <v>48</v>
      </c>
      <c r="B53" s="25">
        <v>49</v>
      </c>
      <c r="C53" s="25">
        <v>76</v>
      </c>
      <c r="D53" s="23">
        <f t="shared" si="0"/>
        <v>7.7642212010774836E-3</v>
      </c>
    </row>
    <row r="54" spans="1:4">
      <c r="A54" s="11" t="s">
        <v>49</v>
      </c>
      <c r="B54" s="25">
        <v>251</v>
      </c>
      <c r="C54" s="25">
        <v>241</v>
      </c>
      <c r="D54" s="23">
        <f t="shared" si="0"/>
        <v>3.977182696878466E-2</v>
      </c>
    </row>
    <row r="55" spans="1:4" ht="13.5" thickBot="1">
      <c r="A55" s="131" t="s">
        <v>2</v>
      </c>
      <c r="B55" s="75">
        <f>SUM(B9:B54)</f>
        <v>6311</v>
      </c>
      <c r="C55" s="75">
        <f>SUM(C9:C54)</f>
        <v>5895</v>
      </c>
      <c r="D55" s="71">
        <f>SUM(D9:D54)</f>
        <v>1</v>
      </c>
    </row>
    <row r="56" spans="1:4" ht="13.5" thickTop="1"/>
  </sheetData>
  <phoneticPr fontId="8" type="noConversion"/>
  <printOptions horizontalCentered="1" verticalCentered="1"/>
  <pageMargins left="0.75" right="0.75" top="0.71" bottom="0.68" header="0.5" footer="0.5"/>
  <pageSetup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workbookViewId="0"/>
  </sheetViews>
  <sheetFormatPr defaultRowHeight="12.75"/>
  <cols>
    <col min="1" max="1" width="12.7109375" customWidth="1"/>
    <col min="2" max="2" width="11.85546875" customWidth="1"/>
    <col min="3" max="3" width="12" customWidth="1"/>
    <col min="4" max="4" width="13.42578125" customWidth="1"/>
  </cols>
  <sheetData>
    <row r="2" spans="1:4">
      <c r="A2" s="161" t="s">
        <v>201</v>
      </c>
      <c r="B2" s="162"/>
      <c r="C2" s="162"/>
      <c r="D2" s="163"/>
    </row>
    <row r="3" spans="1:4">
      <c r="A3" s="164" t="s">
        <v>57</v>
      </c>
      <c r="B3" s="165"/>
      <c r="C3" s="165"/>
      <c r="D3" s="166"/>
    </row>
    <row r="4" spans="1:4">
      <c r="A4" s="167" t="s">
        <v>189</v>
      </c>
      <c r="B4" s="168"/>
      <c r="C4" s="168"/>
      <c r="D4" s="169"/>
    </row>
    <row r="5" spans="1:4">
      <c r="A5" s="12"/>
      <c r="B5" s="52"/>
      <c r="C5" s="52" t="s">
        <v>156</v>
      </c>
      <c r="D5" s="52"/>
    </row>
    <row r="6" spans="1:4">
      <c r="A6" s="13"/>
      <c r="B6" s="33">
        <v>2006</v>
      </c>
      <c r="C6" s="33">
        <v>2005</v>
      </c>
      <c r="D6" s="33" t="s">
        <v>76</v>
      </c>
    </row>
    <row r="7" spans="1:4">
      <c r="A7" s="13"/>
      <c r="B7" s="33" t="s">
        <v>3</v>
      </c>
      <c r="C7" s="33" t="s">
        <v>3</v>
      </c>
      <c r="D7" s="33" t="s">
        <v>187</v>
      </c>
    </row>
    <row r="8" spans="1:4">
      <c r="A8" s="51" t="s">
        <v>0</v>
      </c>
      <c r="B8" s="14"/>
      <c r="C8" s="14"/>
      <c r="D8" s="67"/>
    </row>
    <row r="9" spans="1:4">
      <c r="A9" s="11" t="s">
        <v>5</v>
      </c>
      <c r="B9" s="65">
        <v>73</v>
      </c>
      <c r="C9" s="65">
        <v>58</v>
      </c>
      <c r="D9" s="23">
        <f>B9/$B$55</f>
        <v>4.906903273509444E-3</v>
      </c>
    </row>
    <row r="10" spans="1:4">
      <c r="A10" s="11" t="s">
        <v>6</v>
      </c>
      <c r="B10" s="65">
        <v>567</v>
      </c>
      <c r="C10" s="65">
        <v>459</v>
      </c>
      <c r="D10" s="23">
        <f t="shared" ref="D10:D54" si="0">B10/$B$55</f>
        <v>3.8112522686025406E-2</v>
      </c>
    </row>
    <row r="11" spans="1:4">
      <c r="A11" s="11" t="s">
        <v>7</v>
      </c>
      <c r="B11" s="65">
        <v>61</v>
      </c>
      <c r="C11" s="65">
        <v>56</v>
      </c>
      <c r="D11" s="23">
        <f t="shared" si="0"/>
        <v>4.1002890367681658E-3</v>
      </c>
    </row>
    <row r="12" spans="1:4">
      <c r="A12" s="11" t="s">
        <v>8</v>
      </c>
      <c r="B12" s="65">
        <v>576</v>
      </c>
      <c r="C12" s="65">
        <v>546</v>
      </c>
      <c r="D12" s="23">
        <f t="shared" si="0"/>
        <v>3.871748336358137E-2</v>
      </c>
    </row>
    <row r="13" spans="1:4">
      <c r="A13" s="11" t="s">
        <v>9</v>
      </c>
      <c r="B13" s="65">
        <v>65</v>
      </c>
      <c r="C13" s="65">
        <v>49</v>
      </c>
      <c r="D13" s="23">
        <f t="shared" si="0"/>
        <v>4.3691604490152585E-3</v>
      </c>
    </row>
    <row r="14" spans="1:4">
      <c r="A14" s="11" t="s">
        <v>10</v>
      </c>
      <c r="B14" s="65">
        <v>81</v>
      </c>
      <c r="C14" s="65">
        <v>93</v>
      </c>
      <c r="D14" s="23">
        <f t="shared" si="0"/>
        <v>5.4446460980036296E-3</v>
      </c>
    </row>
    <row r="15" spans="1:4">
      <c r="A15" s="11" t="s">
        <v>11</v>
      </c>
      <c r="B15" s="65">
        <v>557</v>
      </c>
      <c r="C15" s="65">
        <v>486</v>
      </c>
      <c r="D15" s="23">
        <f t="shared" si="0"/>
        <v>3.7440344155407673E-2</v>
      </c>
    </row>
    <row r="16" spans="1:4">
      <c r="A16" s="11" t="s">
        <v>12</v>
      </c>
      <c r="B16" s="65">
        <v>471</v>
      </c>
      <c r="C16" s="65">
        <v>421</v>
      </c>
      <c r="D16" s="23">
        <f t="shared" si="0"/>
        <v>3.165960879209518E-2</v>
      </c>
    </row>
    <row r="17" spans="1:4">
      <c r="A17" s="11" t="s">
        <v>13</v>
      </c>
      <c r="B17" s="65">
        <v>29</v>
      </c>
      <c r="C17" s="65">
        <v>25</v>
      </c>
      <c r="D17" s="23">
        <f t="shared" si="0"/>
        <v>1.9493177387914229E-3</v>
      </c>
    </row>
    <row r="18" spans="1:4">
      <c r="A18" s="11" t="s">
        <v>14</v>
      </c>
      <c r="B18" s="65">
        <v>1114</v>
      </c>
      <c r="C18" s="65">
        <v>1053</v>
      </c>
      <c r="D18" s="23">
        <f t="shared" si="0"/>
        <v>7.4880688310815346E-2</v>
      </c>
    </row>
    <row r="19" spans="1:4">
      <c r="A19" s="11" t="s">
        <v>15</v>
      </c>
      <c r="B19" s="65">
        <v>233</v>
      </c>
      <c r="C19" s="65">
        <v>227</v>
      </c>
      <c r="D19" s="23">
        <f t="shared" si="0"/>
        <v>1.5661759763393159E-2</v>
      </c>
    </row>
    <row r="20" spans="1:4">
      <c r="A20" s="11" t="s">
        <v>16</v>
      </c>
      <c r="B20" s="65">
        <v>171</v>
      </c>
      <c r="C20" s="65">
        <v>131</v>
      </c>
      <c r="D20" s="23">
        <f t="shared" si="0"/>
        <v>1.1494252873563218E-2</v>
      </c>
    </row>
    <row r="21" spans="1:4">
      <c r="A21" s="11" t="s">
        <v>17</v>
      </c>
      <c r="B21" s="65">
        <v>187</v>
      </c>
      <c r="C21" s="65">
        <v>153</v>
      </c>
      <c r="D21" s="23">
        <f t="shared" si="0"/>
        <v>1.2569738522551589E-2</v>
      </c>
    </row>
    <row r="22" spans="1:4">
      <c r="A22" s="11" t="s">
        <v>18</v>
      </c>
      <c r="B22" s="65">
        <v>108</v>
      </c>
      <c r="C22" s="65">
        <v>94</v>
      </c>
      <c r="D22" s="23">
        <f t="shared" si="0"/>
        <v>7.2595281306715061E-3</v>
      </c>
    </row>
    <row r="23" spans="1:4">
      <c r="A23" s="11" t="s">
        <v>19</v>
      </c>
      <c r="B23" s="65">
        <v>179</v>
      </c>
      <c r="C23" s="65">
        <v>149</v>
      </c>
      <c r="D23" s="23">
        <f t="shared" si="0"/>
        <v>1.2031995698057404E-2</v>
      </c>
    </row>
    <row r="24" spans="1:4">
      <c r="A24" s="11" t="s">
        <v>20</v>
      </c>
      <c r="B24" s="65">
        <v>252</v>
      </c>
      <c r="C24" s="65">
        <v>233</v>
      </c>
      <c r="D24" s="23">
        <f t="shared" si="0"/>
        <v>1.6938898971566849E-2</v>
      </c>
    </row>
    <row r="25" spans="1:4">
      <c r="A25" s="11" t="s">
        <v>21</v>
      </c>
      <c r="B25" s="65">
        <v>162</v>
      </c>
      <c r="C25" s="65">
        <v>155</v>
      </c>
      <c r="D25" s="23">
        <f t="shared" si="0"/>
        <v>1.0889292196007259E-2</v>
      </c>
    </row>
    <row r="26" spans="1:4">
      <c r="A26" s="11" t="s">
        <v>22</v>
      </c>
      <c r="B26" s="65">
        <v>308</v>
      </c>
      <c r="C26" s="65">
        <v>269</v>
      </c>
      <c r="D26" s="23">
        <f t="shared" si="0"/>
        <v>2.0703098743026147E-2</v>
      </c>
    </row>
    <row r="27" spans="1:4">
      <c r="A27" s="11" t="s">
        <v>23</v>
      </c>
      <c r="B27" s="65">
        <v>73</v>
      </c>
      <c r="C27" s="65">
        <v>59</v>
      </c>
      <c r="D27" s="23">
        <f t="shared" si="0"/>
        <v>4.906903273509444E-3</v>
      </c>
    </row>
    <row r="28" spans="1:4">
      <c r="A28" s="11" t="s">
        <v>50</v>
      </c>
      <c r="B28" s="65">
        <v>80</v>
      </c>
      <c r="C28" s="65">
        <v>82</v>
      </c>
      <c r="D28" s="23">
        <f t="shared" si="0"/>
        <v>5.3774282449418568E-3</v>
      </c>
    </row>
    <row r="29" spans="1:4">
      <c r="A29" s="11" t="s">
        <v>24</v>
      </c>
      <c r="B29" s="65">
        <v>424</v>
      </c>
      <c r="C29" s="65">
        <v>416</v>
      </c>
      <c r="D29" s="23">
        <f t="shared" si="0"/>
        <v>2.8500369698191839E-2</v>
      </c>
    </row>
    <row r="30" spans="1:4">
      <c r="A30" s="11" t="s">
        <v>25</v>
      </c>
      <c r="B30" s="65">
        <v>187</v>
      </c>
      <c r="C30" s="65">
        <v>155</v>
      </c>
      <c r="D30" s="23">
        <f t="shared" si="0"/>
        <v>1.2569738522551589E-2</v>
      </c>
    </row>
    <row r="31" spans="1:4">
      <c r="A31" s="11" t="s">
        <v>26</v>
      </c>
      <c r="B31" s="65">
        <v>1519</v>
      </c>
      <c r="C31" s="65">
        <v>1465</v>
      </c>
      <c r="D31" s="23">
        <f t="shared" si="0"/>
        <v>0.1021039188008335</v>
      </c>
    </row>
    <row r="32" spans="1:4">
      <c r="A32" s="11" t="s">
        <v>27</v>
      </c>
      <c r="B32" s="65">
        <v>296</v>
      </c>
      <c r="C32" s="65">
        <v>266</v>
      </c>
      <c r="D32" s="23">
        <f t="shared" si="0"/>
        <v>1.9896484506284871E-2</v>
      </c>
    </row>
    <row r="33" spans="1:4">
      <c r="A33" s="11" t="s">
        <v>28</v>
      </c>
      <c r="B33" s="65">
        <v>84</v>
      </c>
      <c r="C33" s="65">
        <v>73</v>
      </c>
      <c r="D33" s="23">
        <f t="shared" si="0"/>
        <v>5.6462996571889496E-3</v>
      </c>
    </row>
    <row r="34" spans="1:4">
      <c r="A34" s="11" t="s">
        <v>29</v>
      </c>
      <c r="B34" s="65">
        <v>823</v>
      </c>
      <c r="C34" s="65">
        <v>745</v>
      </c>
      <c r="D34" s="23">
        <f t="shared" si="0"/>
        <v>5.5320293069839349E-2</v>
      </c>
    </row>
    <row r="35" spans="1:4">
      <c r="A35" s="11" t="s">
        <v>30</v>
      </c>
      <c r="B35" s="65">
        <v>162</v>
      </c>
      <c r="C35" s="65">
        <v>139</v>
      </c>
      <c r="D35" s="23">
        <f t="shared" si="0"/>
        <v>1.0889292196007259E-2</v>
      </c>
    </row>
    <row r="36" spans="1:4">
      <c r="A36" s="11" t="s">
        <v>31</v>
      </c>
      <c r="B36" s="65">
        <v>182</v>
      </c>
      <c r="C36" s="65">
        <v>167</v>
      </c>
      <c r="D36" s="23">
        <f t="shared" si="0"/>
        <v>1.2233649257242723E-2</v>
      </c>
    </row>
    <row r="37" spans="1:4">
      <c r="A37" s="11" t="s">
        <v>32</v>
      </c>
      <c r="B37" s="65">
        <v>263</v>
      </c>
      <c r="C37" s="65">
        <v>227</v>
      </c>
      <c r="D37" s="23">
        <f t="shared" si="0"/>
        <v>1.7678295355246353E-2</v>
      </c>
    </row>
    <row r="38" spans="1:4">
      <c r="A38" s="11" t="s">
        <v>33</v>
      </c>
      <c r="B38" s="65">
        <v>311</v>
      </c>
      <c r="C38" s="65">
        <v>249</v>
      </c>
      <c r="D38" s="23">
        <f t="shared" si="0"/>
        <v>2.0904752302211466E-2</v>
      </c>
    </row>
    <row r="39" spans="1:4">
      <c r="A39" s="11" t="s">
        <v>35</v>
      </c>
      <c r="B39" s="65">
        <v>84</v>
      </c>
      <c r="C39" s="65">
        <v>77</v>
      </c>
      <c r="D39" s="23">
        <f t="shared" si="0"/>
        <v>5.6462996571889496E-3</v>
      </c>
    </row>
    <row r="40" spans="1:4">
      <c r="A40" s="11" t="s">
        <v>36</v>
      </c>
      <c r="B40" s="65">
        <v>659</v>
      </c>
      <c r="C40" s="65">
        <v>636</v>
      </c>
      <c r="D40" s="23">
        <f t="shared" si="0"/>
        <v>4.4296565167708545E-2</v>
      </c>
    </row>
    <row r="41" spans="1:4">
      <c r="A41" s="11" t="s">
        <v>37</v>
      </c>
      <c r="B41" s="65">
        <v>157</v>
      </c>
      <c r="C41" s="65">
        <v>114</v>
      </c>
      <c r="D41" s="23">
        <f t="shared" si="0"/>
        <v>1.0553202930698393E-2</v>
      </c>
    </row>
    <row r="42" spans="1:4">
      <c r="A42" s="11" t="s">
        <v>38</v>
      </c>
      <c r="B42" s="65">
        <v>129</v>
      </c>
      <c r="C42" s="65">
        <v>131</v>
      </c>
      <c r="D42" s="23">
        <f t="shared" si="0"/>
        <v>8.6711030449687435E-3</v>
      </c>
    </row>
    <row r="43" spans="1:4">
      <c r="A43" s="11" t="s">
        <v>34</v>
      </c>
      <c r="B43" s="65">
        <v>18</v>
      </c>
      <c r="C43" s="65">
        <v>14</v>
      </c>
      <c r="D43" s="23">
        <f t="shared" si="0"/>
        <v>1.2099213551119178E-3</v>
      </c>
    </row>
    <row r="44" spans="1:4">
      <c r="A44" s="11" t="s">
        <v>39</v>
      </c>
      <c r="B44" s="65">
        <v>192</v>
      </c>
      <c r="C44" s="65">
        <v>162</v>
      </c>
      <c r="D44" s="23">
        <f t="shared" si="0"/>
        <v>1.2905827787860456E-2</v>
      </c>
    </row>
    <row r="45" spans="1:4">
      <c r="A45" s="11" t="s">
        <v>40</v>
      </c>
      <c r="B45" s="65">
        <v>257</v>
      </c>
      <c r="C45" s="65">
        <v>200</v>
      </c>
      <c r="D45" s="23">
        <f t="shared" si="0"/>
        <v>1.7274988236875715E-2</v>
      </c>
    </row>
    <row r="46" spans="1:4">
      <c r="A46" s="11" t="s">
        <v>41</v>
      </c>
      <c r="B46" s="65">
        <v>367</v>
      </c>
      <c r="C46" s="65">
        <v>338</v>
      </c>
      <c r="D46" s="23">
        <f t="shared" si="0"/>
        <v>2.4668952073670768E-2</v>
      </c>
    </row>
    <row r="47" spans="1:4">
      <c r="A47" s="11" t="s">
        <v>42</v>
      </c>
      <c r="B47" s="65">
        <v>337</v>
      </c>
      <c r="C47" s="65">
        <v>308</v>
      </c>
      <c r="D47" s="23">
        <f t="shared" si="0"/>
        <v>2.265241648181757E-2</v>
      </c>
    </row>
    <row r="48" spans="1:4">
      <c r="A48" s="11" t="s">
        <v>43</v>
      </c>
      <c r="B48" s="65">
        <v>748</v>
      </c>
      <c r="C48" s="65">
        <v>773</v>
      </c>
      <c r="D48" s="23">
        <f t="shared" si="0"/>
        <v>5.0278954090206357E-2</v>
      </c>
    </row>
    <row r="49" spans="1:4">
      <c r="A49" s="11" t="s">
        <v>44</v>
      </c>
      <c r="B49" s="65">
        <v>122</v>
      </c>
      <c r="C49" s="65">
        <v>107</v>
      </c>
      <c r="D49" s="23">
        <f t="shared" si="0"/>
        <v>8.2005780735363316E-3</v>
      </c>
    </row>
    <row r="50" spans="1:4">
      <c r="A50" s="11" t="s">
        <v>45</v>
      </c>
      <c r="B50" s="65">
        <v>1035</v>
      </c>
      <c r="C50" s="65">
        <v>950</v>
      </c>
      <c r="D50" s="23">
        <f t="shared" si="0"/>
        <v>6.9570477918935267E-2</v>
      </c>
    </row>
    <row r="51" spans="1:4">
      <c r="A51" s="11" t="s">
        <v>46</v>
      </c>
      <c r="B51" s="65">
        <v>400</v>
      </c>
      <c r="C51" s="65">
        <v>362</v>
      </c>
      <c r="D51" s="23">
        <f t="shared" si="0"/>
        <v>2.6887141224709282E-2</v>
      </c>
    </row>
    <row r="52" spans="1:4">
      <c r="A52" s="11" t="s">
        <v>47</v>
      </c>
      <c r="B52" s="65">
        <v>107</v>
      </c>
      <c r="C52" s="65">
        <v>103</v>
      </c>
      <c r="D52" s="23">
        <f t="shared" si="0"/>
        <v>7.1923102776097333E-3</v>
      </c>
    </row>
    <row r="53" spans="1:4">
      <c r="A53" s="11" t="s">
        <v>48</v>
      </c>
      <c r="B53" s="65">
        <v>86</v>
      </c>
      <c r="C53" s="65">
        <v>132</v>
      </c>
      <c r="D53" s="23">
        <f t="shared" si="0"/>
        <v>5.7807353633124959E-3</v>
      </c>
    </row>
    <row r="54" spans="1:4">
      <c r="A54" s="11" t="s">
        <v>49</v>
      </c>
      <c r="B54" s="65">
        <v>581</v>
      </c>
      <c r="C54" s="65">
        <v>534</v>
      </c>
      <c r="D54" s="23">
        <f t="shared" si="0"/>
        <v>3.9053572628890233E-2</v>
      </c>
    </row>
    <row r="55" spans="1:4" ht="13.5" thickBot="1">
      <c r="A55" s="131" t="s">
        <v>2</v>
      </c>
      <c r="B55" s="75">
        <f>SUM(B9:B54)</f>
        <v>14877</v>
      </c>
      <c r="C55" s="75">
        <f>SUM(C9:C54)</f>
        <v>13641</v>
      </c>
      <c r="D55" s="71">
        <f>SUM(D9:D54)</f>
        <v>0.99999999999999978</v>
      </c>
    </row>
    <row r="56" spans="1:4" ht="13.5" thickTop="1"/>
  </sheetData>
  <phoneticPr fontId="0" type="noConversion"/>
  <printOptions horizontalCentered="1" verticalCentered="1"/>
  <pageMargins left="0.75" right="0.75" top="0.65" bottom="0.7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Sheet1</vt:lpstr>
      <vt:lpstr>Factor A - Population</vt:lpstr>
      <vt:lpstr>Factor B - Free &amp; Reduce</vt:lpstr>
      <vt:lpstr>Factor C - Income</vt:lpstr>
      <vt:lpstr>Factor D.2 - Overage</vt:lpstr>
      <vt:lpstr>Factor D.3 - Below PACT Lang.</vt:lpstr>
      <vt:lpstr>Factor D.4 - Below PACT Math</vt:lpstr>
      <vt:lpstr>Factor D.5 - Low Birthweight</vt:lpstr>
      <vt:lpstr>Factor D.6 - Mother &lt; HS Ed.</vt:lpstr>
      <vt:lpstr>'Factor A - Population'!Print_Area</vt:lpstr>
      <vt:lpstr>'Factor B - Free &amp; Reduce'!Print_Area</vt:lpstr>
      <vt:lpstr>'Factor C - Income'!Print_Area</vt:lpstr>
      <vt:lpstr>Sheet1!Print_Area</vt:lpstr>
    </vt:vector>
  </TitlesOfParts>
  <Company>SC DHEC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Max Learner</dc:creator>
  <cp:lastModifiedBy>Charles Appleby</cp:lastModifiedBy>
  <cp:lastPrinted>2009-02-20T17:25:45Z</cp:lastPrinted>
  <dcterms:created xsi:type="dcterms:W3CDTF">2000-01-17T13:30:46Z</dcterms:created>
  <dcterms:modified xsi:type="dcterms:W3CDTF">2016-01-12T18:27:48Z</dcterms:modified>
</cp:coreProperties>
</file>